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P:\elsa\FLUSSI DI CASSA DAL 2025\4 trim 25\"/>
    </mc:Choice>
  </mc:AlternateContent>
  <xr:revisionPtr revIDLastSave="0" documentId="8_{CE091921-BF16-401C-BEA4-C4262B072F53}" xr6:coauthVersionLast="47" xr6:coauthVersionMax="47" xr10:uidLastSave="{00000000-0000-0000-0000-000000000000}"/>
  <bookViews>
    <workbookView xWindow="-15" yWindow="1440" windowWidth="26805" windowHeight="14235" activeTab="1" xr2:uid="{00000000-000D-0000-FFFF-FFFF0000000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ModelloPianoFlussiCassa_PEG!$A$1:$N$320</definedName>
  </definedNames>
  <calcPr calcId="191029"/>
</workbook>
</file>

<file path=xl/calcChain.xml><?xml version="1.0" encoding="utf-8"?>
<calcChain xmlns="http://schemas.openxmlformats.org/spreadsheetml/2006/main">
  <c r="M310" i="6" l="1"/>
  <c r="M312" i="6" s="1"/>
  <c r="L310" i="6"/>
  <c r="K310" i="6"/>
  <c r="K312" i="6" s="1"/>
  <c r="I310" i="6"/>
  <c r="I312" i="6" s="1"/>
  <c r="G310" i="6"/>
  <c r="G312" i="6" s="1"/>
  <c r="N305" i="6"/>
  <c r="L305" i="6"/>
  <c r="J305" i="6"/>
  <c r="H305" i="6"/>
  <c r="N297" i="6"/>
  <c r="N310" i="6" s="1"/>
  <c r="L297" i="6"/>
  <c r="J297" i="6"/>
  <c r="J310" i="6" s="1"/>
  <c r="J312" i="6" s="1"/>
  <c r="H297" i="6"/>
  <c r="H310" i="6" s="1"/>
  <c r="N296" i="6"/>
  <c r="M296" i="6"/>
  <c r="L296" i="6"/>
  <c r="K296" i="6"/>
  <c r="J296" i="6"/>
  <c r="I296" i="6"/>
  <c r="H296" i="6"/>
  <c r="G296" i="6"/>
  <c r="N294" i="6"/>
  <c r="M294" i="6"/>
  <c r="L294" i="6"/>
  <c r="K294" i="6"/>
  <c r="J294" i="6"/>
  <c r="I294" i="6"/>
  <c r="H294" i="6"/>
  <c r="G294" i="6"/>
  <c r="N287" i="6"/>
  <c r="M287" i="6"/>
  <c r="L287" i="6"/>
  <c r="K287" i="6"/>
  <c r="J287" i="6"/>
  <c r="I287" i="6"/>
  <c r="H287" i="6"/>
  <c r="G287" i="6"/>
  <c r="M282" i="6"/>
  <c r="K282" i="6"/>
  <c r="J282" i="6"/>
  <c r="I282" i="6"/>
  <c r="G282" i="6"/>
  <c r="N278" i="6"/>
  <c r="N282" i="6" s="1"/>
  <c r="L278" i="6"/>
  <c r="L282" i="6" s="1"/>
  <c r="J278" i="6"/>
  <c r="H278" i="6"/>
  <c r="H282" i="6" s="1"/>
  <c r="N254" i="6"/>
  <c r="L254" i="6"/>
  <c r="J254" i="6"/>
  <c r="H254" i="6"/>
  <c r="M252" i="6"/>
  <c r="L252" i="6"/>
  <c r="K252" i="6"/>
  <c r="J252" i="6"/>
  <c r="I252" i="6"/>
  <c r="G252" i="6"/>
  <c r="N249" i="6"/>
  <c r="N252" i="6" s="1"/>
  <c r="L249" i="6"/>
  <c r="J249" i="6"/>
  <c r="H249" i="6"/>
  <c r="H252" i="6" s="1"/>
  <c r="N246" i="6"/>
  <c r="L246" i="6"/>
  <c r="J246" i="6"/>
  <c r="H246" i="6"/>
  <c r="N218" i="6"/>
  <c r="L218" i="6"/>
  <c r="J218" i="6"/>
  <c r="H218" i="6"/>
  <c r="N147" i="6"/>
  <c r="L147" i="6"/>
  <c r="J147" i="6"/>
  <c r="H147" i="6"/>
  <c r="N137" i="6"/>
  <c r="L137" i="6"/>
  <c r="J137" i="6"/>
  <c r="H137" i="6"/>
  <c r="N118" i="6"/>
  <c r="L118" i="6"/>
  <c r="J118" i="6"/>
  <c r="H118" i="6"/>
  <c r="N113" i="6"/>
  <c r="N316" i="6" s="1"/>
  <c r="L113" i="6"/>
  <c r="L316" i="6" s="1"/>
  <c r="J113" i="6"/>
  <c r="J316" i="6" s="1"/>
  <c r="H113" i="6"/>
  <c r="H316" i="6" s="1"/>
  <c r="M108" i="6"/>
  <c r="M110" i="6" s="1"/>
  <c r="M112" i="6" s="1"/>
  <c r="M315" i="6" s="1"/>
  <c r="L108" i="6"/>
  <c r="L110" i="6" s="1"/>
  <c r="L112" i="6" s="1"/>
  <c r="K108" i="6"/>
  <c r="K110" i="6" s="1"/>
  <c r="K112" i="6" s="1"/>
  <c r="K315" i="6" s="1"/>
  <c r="J108" i="6"/>
  <c r="J110" i="6" s="1"/>
  <c r="J112" i="6" s="1"/>
  <c r="J315" i="6" s="1"/>
  <c r="J317" i="6" s="1"/>
  <c r="I108" i="6"/>
  <c r="I110" i="6" s="1"/>
  <c r="I112" i="6" s="1"/>
  <c r="G108" i="6"/>
  <c r="G110" i="6" s="1"/>
  <c r="G112" i="6" s="1"/>
  <c r="G315" i="6" s="1"/>
  <c r="N102" i="6"/>
  <c r="N108" i="6" s="1"/>
  <c r="L102" i="6"/>
  <c r="J102" i="6"/>
  <c r="H102" i="6"/>
  <c r="H108" i="6" s="1"/>
  <c r="N94" i="6"/>
  <c r="L94" i="6"/>
  <c r="J94" i="6"/>
  <c r="H94" i="6"/>
  <c r="N93" i="6"/>
  <c r="M93" i="6"/>
  <c r="L93" i="6"/>
  <c r="K93" i="6"/>
  <c r="J93" i="6"/>
  <c r="I93" i="6"/>
  <c r="H93" i="6"/>
  <c r="G93" i="6"/>
  <c r="N88" i="6"/>
  <c r="M88" i="6"/>
  <c r="L88" i="6"/>
  <c r="K88" i="6"/>
  <c r="J88" i="6"/>
  <c r="I88" i="6"/>
  <c r="H88" i="6"/>
  <c r="G88" i="6"/>
  <c r="M83" i="6"/>
  <c r="L83" i="6"/>
  <c r="K83" i="6"/>
  <c r="J83" i="6"/>
  <c r="I83" i="6"/>
  <c r="G83" i="6"/>
  <c r="N76" i="6"/>
  <c r="N83" i="6" s="1"/>
  <c r="L76" i="6"/>
  <c r="J76" i="6"/>
  <c r="H76" i="6"/>
  <c r="H83" i="6" s="1"/>
  <c r="M74" i="6"/>
  <c r="L74" i="6"/>
  <c r="K74" i="6"/>
  <c r="J74" i="6"/>
  <c r="I74" i="6"/>
  <c r="G74" i="6"/>
  <c r="N66" i="6"/>
  <c r="N74" i="6" s="1"/>
  <c r="L66" i="6"/>
  <c r="J66" i="6"/>
  <c r="H66" i="6"/>
  <c r="H74" i="6" s="1"/>
  <c r="N44" i="6"/>
  <c r="L44" i="6"/>
  <c r="J44" i="6"/>
  <c r="H44" i="6"/>
  <c r="M43" i="6"/>
  <c r="L43" i="6"/>
  <c r="K43" i="6"/>
  <c r="J43" i="6"/>
  <c r="I43" i="6"/>
  <c r="G43" i="6"/>
  <c r="N27" i="6"/>
  <c r="N43" i="6" s="1"/>
  <c r="L27" i="6"/>
  <c r="J27" i="6"/>
  <c r="H27" i="6"/>
  <c r="H43" i="6" s="1"/>
  <c r="M26" i="6"/>
  <c r="L26" i="6"/>
  <c r="K26" i="6"/>
  <c r="J26" i="6"/>
  <c r="I26" i="6"/>
  <c r="G26" i="6"/>
  <c r="N17" i="6"/>
  <c r="N26" i="6" s="1"/>
  <c r="L17" i="6"/>
  <c r="J17" i="6"/>
  <c r="H17" i="6"/>
  <c r="H26" i="6" s="1"/>
  <c r="J99" i="4"/>
  <c r="J101" i="4" s="1"/>
  <c r="I99" i="4"/>
  <c r="I101" i="4" s="1"/>
  <c r="H99" i="4"/>
  <c r="H101" i="4" s="1"/>
  <c r="G99" i="4"/>
  <c r="G101" i="4" s="1"/>
  <c r="F99" i="4"/>
  <c r="F101" i="4" s="1"/>
  <c r="E99" i="4"/>
  <c r="E101" i="4" s="1"/>
  <c r="D99" i="4"/>
  <c r="D101" i="4" s="1"/>
  <c r="C99" i="4"/>
  <c r="C101" i="4" s="1"/>
  <c r="J95" i="4"/>
  <c r="I95" i="4"/>
  <c r="H95" i="4"/>
  <c r="G95" i="4"/>
  <c r="F95" i="4"/>
  <c r="E95" i="4"/>
  <c r="D95" i="4"/>
  <c r="C95" i="4"/>
  <c r="J89" i="4"/>
  <c r="I89" i="4"/>
  <c r="H89" i="4"/>
  <c r="G89" i="4"/>
  <c r="F89" i="4"/>
  <c r="E89" i="4"/>
  <c r="D89" i="4"/>
  <c r="C89" i="4"/>
  <c r="J84" i="4"/>
  <c r="I84" i="4"/>
  <c r="H84" i="4"/>
  <c r="G84" i="4"/>
  <c r="F84" i="4"/>
  <c r="E84" i="4"/>
  <c r="D84" i="4"/>
  <c r="C84" i="4"/>
  <c r="J78" i="4"/>
  <c r="I78" i="4"/>
  <c r="H78" i="4"/>
  <c r="G78" i="4"/>
  <c r="F78" i="4"/>
  <c r="E78" i="4"/>
  <c r="D78" i="4"/>
  <c r="C78" i="4"/>
  <c r="J63" i="4"/>
  <c r="J105" i="4" s="1"/>
  <c r="H63" i="4"/>
  <c r="H105" i="4" s="1"/>
  <c r="F63" i="4"/>
  <c r="F105" i="4" s="1"/>
  <c r="D63" i="4"/>
  <c r="D105" i="4" s="1"/>
  <c r="J58" i="4"/>
  <c r="I58" i="4"/>
  <c r="H58" i="4"/>
  <c r="G58" i="4"/>
  <c r="F58" i="4"/>
  <c r="E58" i="4"/>
  <c r="D58" i="4"/>
  <c r="C58" i="4"/>
  <c r="J55" i="4"/>
  <c r="I55" i="4"/>
  <c r="H55" i="4"/>
  <c r="G55" i="4"/>
  <c r="F55" i="4"/>
  <c r="E55" i="4"/>
  <c r="D55" i="4"/>
  <c r="C55" i="4"/>
  <c r="J50" i="4"/>
  <c r="I50" i="4"/>
  <c r="H50" i="4"/>
  <c r="G50" i="4"/>
  <c r="F50" i="4"/>
  <c r="E50" i="4"/>
  <c r="D50" i="4"/>
  <c r="C50" i="4"/>
  <c r="J45" i="4"/>
  <c r="I45" i="4"/>
  <c r="H45" i="4"/>
  <c r="G45" i="4"/>
  <c r="F45" i="4"/>
  <c r="E45" i="4"/>
  <c r="D45" i="4"/>
  <c r="C45" i="4"/>
  <c r="J39" i="4"/>
  <c r="I39" i="4"/>
  <c r="H39" i="4"/>
  <c r="G39" i="4"/>
  <c r="F39" i="4"/>
  <c r="E39" i="4"/>
  <c r="D39" i="4"/>
  <c r="C39" i="4"/>
  <c r="J33" i="4"/>
  <c r="I33" i="4"/>
  <c r="H33" i="4"/>
  <c r="G33" i="4"/>
  <c r="F33" i="4"/>
  <c r="E33" i="4"/>
  <c r="D33" i="4"/>
  <c r="C33" i="4"/>
  <c r="J18" i="4"/>
  <c r="I18" i="4"/>
  <c r="H18" i="4"/>
  <c r="G18" i="4"/>
  <c r="F18" i="4"/>
  <c r="E18" i="4"/>
  <c r="D18" i="4"/>
  <c r="C18" i="4"/>
  <c r="J17" i="4"/>
  <c r="J29" i="4" s="1"/>
  <c r="I17" i="4"/>
  <c r="I29" i="4" s="1"/>
  <c r="H17" i="4"/>
  <c r="H29" i="4" s="1"/>
  <c r="G17" i="4"/>
  <c r="G29" i="4" s="1"/>
  <c r="F17" i="4"/>
  <c r="F29" i="4" s="1"/>
  <c r="E17" i="4"/>
  <c r="E29" i="4" s="1"/>
  <c r="D17" i="4"/>
  <c r="D29" i="4" s="1"/>
  <c r="C17" i="4"/>
  <c r="C29" i="4" s="1"/>
  <c r="I60" i="4" l="1"/>
  <c r="I62" i="4" s="1"/>
  <c r="I104" i="4" s="1"/>
  <c r="F60" i="4"/>
  <c r="F62" i="4" s="1"/>
  <c r="F104" i="4" s="1"/>
  <c r="F106" i="4" s="1"/>
  <c r="J60" i="4"/>
  <c r="J62" i="4" s="1"/>
  <c r="J104" i="4" s="1"/>
  <c r="J106" i="4" s="1"/>
  <c r="N110" i="6"/>
  <c r="N112" i="6" s="1"/>
  <c r="N315" i="6" s="1"/>
  <c r="N317" i="6" s="1"/>
  <c r="C60" i="4"/>
  <c r="C62" i="4" s="1"/>
  <c r="C104" i="4" s="1"/>
  <c r="G60" i="4"/>
  <c r="G62" i="4" s="1"/>
  <c r="G104" i="4" s="1"/>
  <c r="H110" i="6"/>
  <c r="H112" i="6" s="1"/>
  <c r="L315" i="6"/>
  <c r="L317" i="6" s="1"/>
  <c r="N312" i="6"/>
  <c r="L312" i="6"/>
  <c r="E60" i="4"/>
  <c r="E62" i="4" s="1"/>
  <c r="E104" i="4" s="1"/>
  <c r="D60" i="4"/>
  <c r="D62" i="4" s="1"/>
  <c r="D104" i="4" s="1"/>
  <c r="D106" i="4" s="1"/>
  <c r="H60" i="4"/>
  <c r="H62" i="4" s="1"/>
  <c r="H104" i="4" s="1"/>
  <c r="H106" i="4" s="1"/>
  <c r="I315" i="6"/>
  <c r="H312" i="6"/>
  <c r="H315" i="6" l="1"/>
  <c r="H317" i="6" s="1"/>
</calcChain>
</file>

<file path=xl/sharedStrings.xml><?xml version="1.0" encoding="utf-8"?>
<sst xmlns="http://schemas.openxmlformats.org/spreadsheetml/2006/main" count="1279" uniqueCount="553">
  <si>
    <t>Contributi agli investimenti</t>
  </si>
  <si>
    <t>Altri trasferimenti in conto capitale</t>
  </si>
  <si>
    <t>Altre entrate in conto capitale</t>
  </si>
  <si>
    <t>Riscossioni  (in c/competenza e in c/residui)</t>
  </si>
  <si>
    <t>E.1.01.01.06.000</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</si>
  <si>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</si>
  <si>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</si>
  <si>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</si>
  <si>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</si>
  <si>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</si>
  <si>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</si>
  <si>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</si>
  <si>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</si>
  <si>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</si>
  <si>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</si>
  <si>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</si>
  <si>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</si>
  <si>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</si>
  <si>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</si>
  <si>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</si>
  <si>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</si>
  <si>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</si>
  <si>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</si>
  <si>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</si>
  <si>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</si>
  <si>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</si>
  <si>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</si>
  <si>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</si>
  <si>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</si>
  <si>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</si>
  <si>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</si>
  <si>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</si>
  <si>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</si>
  <si>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</si>
  <si>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</si>
  <si>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</si>
  <si>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</si>
  <si>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</si>
  <si>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</si>
  <si>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</si>
  <si>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</si>
  <si>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</si>
  <si>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</si>
  <si>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</si>
  <si>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</si>
  <si>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</si>
  <si>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</si>
  <si>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</si>
  <si>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</si>
  <si>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</si>
  <si>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</si>
  <si>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</si>
  <si>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</si>
  <si>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</si>
  <si>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</si>
  <si>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</si>
  <si>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</si>
  <si>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</si>
  <si>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</si>
  <si>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</si>
  <si>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</si>
  <si>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</si>
  <si>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</si>
  <si>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</si>
  <si>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</si>
  <si>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</si>
  <si>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</si>
  <si>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</si>
  <si>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</si>
  <si>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</si>
  <si>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</si>
  <si>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</si>
  <si>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</si>
  <si>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</si>
  <si>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</si>
  <si>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</si>
  <si>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</si>
  <si>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</si>
  <si>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</si>
  <si>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</si>
  <si>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</si>
  <si>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</si>
  <si>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</si>
  <si>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</si>
  <si>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</si>
  <si>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</si>
  <si>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</si>
  <si>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</si>
  <si>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</si>
  <si>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</si>
  <si>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</si>
  <si>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</si>
  <si>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</si>
  <si>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</si>
  <si>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</si>
  <si>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</si>
  <si>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</si>
  <si>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</si>
  <si>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</si>
  <si>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</si>
  <si>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</si>
  <si>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</si>
  <si>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</si>
  <si>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</si>
  <si>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</si>
  <si>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</si>
  <si>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</si>
  <si>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</si>
  <si>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</si>
  <si>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</si>
  <si>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</si>
  <si>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</si>
  <si>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</si>
  <si>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</si>
  <si>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</si>
  <si>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</si>
  <si>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</si>
  <si>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</si>
  <si>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</si>
  <si>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</si>
  <si>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</si>
  <si>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</si>
  <si>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</si>
  <si>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</si>
  <si>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</si>
  <si>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</si>
  <si>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</si>
  <si>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</si>
  <si>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</si>
  <si>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</si>
  <si>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</si>
  <si>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</si>
  <si>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</si>
  <si>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</si>
  <si>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</si>
  <si>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</si>
  <si>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</si>
  <si>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</si>
  <si>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</si>
  <si>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</si>
  <si>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Addizionale comunale IRPEF</t>
  </si>
  <si>
    <t>E.1.01.01.16.000</t>
  </si>
  <si>
    <t>Imposta comunale sugli immobili (ICI)</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</si>
  <si>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</si>
  <si>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</si>
  <si>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</si>
  <si>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</si>
  <si>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</si>
  <si>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</si>
  <si>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</si>
  <si>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</si>
  <si>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</si>
  <si>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</si>
  <si>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</si>
  <si>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</si>
  <si>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</si>
  <si>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E.1.01.01.08.000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</si>
  <si>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</si>
  <si>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</si>
  <si>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</si>
  <si>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</si>
  <si>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</si>
  <si>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</si>
  <si>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</si>
  <si>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</si>
  <si>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</si>
  <si>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</si>
  <si>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</si>
  <si>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</si>
  <si>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</si>
  <si>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</si>
  <si>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</si>
  <si>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</si>
  <si>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</si>
  <si>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</si>
  <si>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</si>
  <si>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</si>
  <si>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</si>
  <si>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</si>
  <si>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</si>
  <si>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</si>
  <si>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</si>
  <si>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</si>
  <si>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Tassa smaltimento rifiuti solidi urbani</t>
  </si>
  <si>
    <t/>
  </si>
  <si>
    <t>Altro...</t>
  </si>
  <si>
    <t>1.0101 - 10/1600/1 - ENTRATE DA CONTROLLI SU ICI E IMU (Ex Cap. 1600)</t>
  </si>
  <si>
    <t>E.1.01.01.08.000 - Imposta comunale sugli immobili (ICI)</t>
  </si>
  <si>
    <t xml:space="preserve"> - </t>
  </si>
  <si>
    <t>Dodicesimi</t>
  </si>
  <si>
    <t>1.0101 - 10/1600/99 - RECUPERO EVASIONE IMPOSTA MUNICIPALE PROPRIA (IMU)</t>
  </si>
  <si>
    <t>E.1.01.01.06.000 - Imposta municipale propria</t>
  </si>
  <si>
    <t>E.1.01.01.06.002 - Imposte municipale propria riscosse a seguito di attività di verifica e controllo</t>
  </si>
  <si>
    <t>Manuale</t>
  </si>
  <si>
    <t>1.0101 - 50/1505/1 - IMPOSTA MUNICIPALE PROPRIA (IMU)</t>
  </si>
  <si>
    <t>Semestrale</t>
  </si>
  <si>
    <t>1.0101 - 50/2000/1 - ADDIZIONALE COMUNALE IRPEF (Ex Cap. 2000)</t>
  </si>
  <si>
    <t>E.1.01.01.16.000 - Addizionale comunale IRPEF</t>
  </si>
  <si>
    <t>1.0101 - 70/8000/1 - TARI RECUPERO EVASIONE (Ex Cap. 8000)</t>
  </si>
  <si>
    <t>E.1.01.01.51.000 - Tassa smaltimento rifiuti solidi urbani</t>
  </si>
  <si>
    <t>1.0101 - 70/8005/1 - TARI - TASSA SMALTIMENTO RIFIUTI SOLIDI URBANI</t>
  </si>
  <si>
    <t>1.0301 - 120/9505/1 - ENTRATE da FONDO SOLIDARIETA' COMUNALE - (Ex Cap. 9505)</t>
  </si>
  <si>
    <t>E.1.03.01.01.000 - Fondi perequativi dallo Stato</t>
  </si>
  <si>
    <t>2.0101 - 130/3001/1 - ELEZIONI - REFERENDUM - RIMBORSO SPESE</t>
  </si>
  <si>
    <t>E.2.01.01.01.000 - Trasferimenti correnti da Amministrazioni Centrali</t>
  </si>
  <si>
    <t>E.2.01.01.01.001 - Trasferimenti correnti da Ministeri</t>
  </si>
  <si>
    <t>2.0101 - 130/10000/1 - CONTRIBUTI DELLO STATO PER IL FINANZIAMENTO DEL BILANCIO</t>
  </si>
  <si>
    <t>2.0101 - 130/10001/1 - CONTRIBUTI STAT. COMPENSATIVO MINOR GETTITO IMU (Ex Cap. 10001)</t>
  </si>
  <si>
    <t>2.0101 - 130/10004/1 - Trasferimento Quota IRPEF 5 per mille</t>
  </si>
  <si>
    <t>2.0101 - 130/10006/1 - TRASFERIMENTO INCREMENTO INDENNITA' AMMINISTRATORI</t>
  </si>
  <si>
    <t>2.0101 - 130/10007/99 - CONTRIBUTO ACQUISTO LIBRI BIBLIOTECA_FONDO EDITORIA LIBRARIA DM 201/2024</t>
  </si>
  <si>
    <t>2.0101 - 130/12142/1 - TRASFERIMENTI FONDO CENTRI ESTIVI</t>
  </si>
  <si>
    <t>2.0101 - 130/12143/1 - TRASFERIMENTO FONDO ASSISTENZA DISABILITA'</t>
  </si>
  <si>
    <t>2.0101 - 250/13101/1 - CONTRIBUTO REGIONE - RIMBORSO RATA MUTUO LAV. Assetto Viario Incrocio Via Roma- Chiaverano - Via Crotta / L.R. 18/1984 e L.R. 25/2010 - (Ex Cap. 13101)</t>
  </si>
  <si>
    <t>E.2.01.01.02.000 - Trasferimenti correnti da Amministrazioni Locali</t>
  </si>
  <si>
    <t>2.0101 - 250/13405/1 - TRASFERIMENTO DALLA REGIONE PER ASILO NIDO</t>
  </si>
  <si>
    <t>E.2.01.01.02.001 - Trasferimenti correnti da Regioni e province autonome</t>
  </si>
  <si>
    <t>2.0101 - 250/13406/1 - TRASFERIMENTI CORRENTI DA COMUNI</t>
  </si>
  <si>
    <t>E.2.01.01.02.003 - Trasferimenti correnti da Comuni</t>
  </si>
  <si>
    <t>2.0101 - 440/10008/1 - FONDO POTENZIAMENTO SERVIZI SOCIALI</t>
  </si>
  <si>
    <t>2.0101 - 440/10009/1 - FONDO POTENZIAMENTO TRASPORTO STUDENTI CON DISABILITA'</t>
  </si>
  <si>
    <t>2.0101 - 440/10010/1 - TRASFERIMENTO DAL MIUR PER ASILO NIDO</t>
  </si>
  <si>
    <t>E.2.01.01.01.002 - Trasferimenti correnti da Ministero dell'Istruzione - Istituzioni Scolastiche</t>
  </si>
  <si>
    <t>2.0101 - 440/14000/1 - TRASFERIMENTO PER MENSA INSEGNANTI (Ex Cap. 14000)</t>
  </si>
  <si>
    <t>3.0100 - 450/16000/1 - DIRITTI DI SEGRETERIA (Ex Cap. 16000)</t>
  </si>
  <si>
    <t>E.3.01.02.01.000 - Entrate dalla vendita di servizi</t>
  </si>
  <si>
    <t>3.0100 - 450/16200/1 - CANONE UNICO PATRIMONIALE (CUP)</t>
  </si>
  <si>
    <t>E.3.01.03.01.000 - Canoni e concessioni e diritti reali di godimento</t>
  </si>
  <si>
    <t>E.3.01.03.01.002 - Canone occupazione spazi e aree pubbliche</t>
  </si>
  <si>
    <t>3.0100 - 450/16500/1 - DIRITTI DI SEGRETERIA EX ART. 16 C. 10 D.L. 233/92 (Ex Cap. 16500)</t>
  </si>
  <si>
    <t>3.0100 - 450/16600/99 - DIRITTI DI ROGITO</t>
  </si>
  <si>
    <t>E.3.01.02.01.032 - Proventi da diritti di segreteria e rogito</t>
  </si>
  <si>
    <t>3.0100 - 470/18000/2 - CIE CARTE D'IDENTITÀ ELETTRONICHE - DIRITTI FISSI COMUNE (€ 5,16)</t>
  </si>
  <si>
    <t>E.3.01.02.01.033 - Proventi da rilascio documenti e diritti di cancelleria</t>
  </si>
  <si>
    <t>3.0100 - 470/18000/3 - CIE CARTE D'IDENTITÀ ELETTRONICHE - DIRITTI DI SEGRETERIA COMUNE (€ 0,05)</t>
  </si>
  <si>
    <t>3.0100 - 470/18000/4 - CIE CARTE D'IDENTITÀ ELETTRONICHE - RIVERSAMENTO TRIMESTRALE (€ 0,70)</t>
  </si>
  <si>
    <t>E.3.01.02.01.999 - Proventi da servizi n.a.c.</t>
  </si>
  <si>
    <t>3.0100 - 550/20100/1 - PROVENTI DEL SERVIZIO MENSA SCOLASTICA (Ex Cap. 20100)</t>
  </si>
  <si>
    <t>E.3.01.02.01.008 - Proventi da mense</t>
  </si>
  <si>
    <t>3.0100 - 550/20200/1 - PROVENTI DEL SERVIZIO PRE POST SCUOLA (Ex Cap. 20200)</t>
  </si>
  <si>
    <t>E.3.01.02.01.004 - Proventi da corsi extrascolastici</t>
  </si>
  <si>
    <t>3.0100 - 570/20300/1 - Proventi da Concessione in uso Centro Culturale Alberton (Ex Cap. 20300)</t>
  </si>
  <si>
    <t>3.0100 - 740/23000/1 - PROVENTI DEI SERVIZI CIMITERIALI (Ex Cap. 23000)</t>
  </si>
  <si>
    <t>3.0100 - 740/23100/1 - PROVENTI CONCESSIONI CIMITERIALI</t>
  </si>
  <si>
    <t>E.3.01.01.01.000 - Vendita di beni</t>
  </si>
  <si>
    <t>3.0100 - 860/24100/1 - FITTO LOCALE UFFICIO POSTALE (Ex Cap. 24100)</t>
  </si>
  <si>
    <t>E.3.01.03.02.000 - Fitti, noleggi e locazioni</t>
  </si>
  <si>
    <t>3.0100 - 860/25200/1 - PROVENTI UTILIZZO PLURIUSO (Ex Cap. 25200)</t>
  </si>
  <si>
    <t>3.0100 - 940/26100/1 - PROVENTI USO E CONCESSIONE SALA SOCIALE (Ex Cap. 26100)</t>
  </si>
  <si>
    <t>3.0100 - 940/27500/1 - QUOTA CONTRIB. ANNUALE - da RETI DISTRIBUZIONE (Ex Cap. 27500)</t>
  </si>
  <si>
    <t>3.0200 - 510/20000/1 - SANZIONI AMMINISTRATIVE PER VIOLAZIONE DI REGOLAMENTI COMUNALI ORDINAN ZE (Ex Cap. 20000)</t>
  </si>
  <si>
    <t>E.3.02.02.01.000 - Proventi da multe, ammende, sanzioni e oblazioni a carico delle famiglie</t>
  </si>
  <si>
    <t>3.0300 - 890/25000/1 - INTERESSI ATTIVI DIVERSI (Ex Cap. 25000)</t>
  </si>
  <si>
    <t>E.3.03.03.04.000 - Interessi attivi da depositi bancari o postali</t>
  </si>
  <si>
    <t>3.0500 - 940/8500/1 - IVA A CREDITO</t>
  </si>
  <si>
    <t>E.3.05.99.99.000 - Altre entrate correnti n.a.c.</t>
  </si>
  <si>
    <t>E.3.05.99.99.999 - Altre entrate correnti n.a.c.</t>
  </si>
  <si>
    <t>3.0500 - 940/26000/1 - INTROITI E RIMBORSI DIVERSI (Ex Cap. 26000)</t>
  </si>
  <si>
    <t>3.0500 - 940/26200/1 - RIMBORSI DA ASSICURAZIONE</t>
  </si>
  <si>
    <t>E.3.05.02.03.000 - Entrate da rimborsi, recuperi e restituzioni di somme non dovute o incassate in eccesso</t>
  </si>
  <si>
    <t>E.3.05.02.03.005 - Entrate da rimborsi, recuperi e restituzioni di somme non dovute o incassate in eccesso da Imprese</t>
  </si>
  <si>
    <t>3.0500 - 940/26300/1 - QUOTA RIMBORSO SPESE per utilizzo Energia elettrica e Acqua/ IMP. DISTRIBUZ. ACQUA - IMP. SPORTIVI / (Ex Cap. 26300)</t>
  </si>
  <si>
    <t>3.0500 - 940/26400/1 - QUOTA RIMBORSO SPESE (Illuminaz. Riscaldam. ) da GESTORE CENTRO ALBERTON - (Ex Cap. 26400)</t>
  </si>
  <si>
    <t>3.0500 - 940/26410/1 - RIMBORSO UTENZE PLURIUSO</t>
  </si>
  <si>
    <t>3.0500 - 940/26700/1 - Introiti da INCENTIVI CONTO ENERGIA - ( Fotovoltaico C. Alberton )- CONTRIBUTO da GSE / (Ex Cap. 26700)</t>
  </si>
  <si>
    <t>4.0200 - 1010/31515/1 - PNRR M2C4-2.2 - EFFICIENTAMENTO ENERGETICO EDIFICIO MUNICIPALE ED EDIFICI COMUNALI - CUP E64J23000400006</t>
  </si>
  <si>
    <t>E.4.02.01.01.000 - Contributi agli investimenti da Amministrazioni Centrali</t>
  </si>
  <si>
    <t>E.4.02.01.01.001 - Contributi agli investimenti da Ministeri</t>
  </si>
  <si>
    <t>4.0200 - 1020/31401/1 - CONTRIBUTO AGLI INVESTIMENTI PER REALIZZAZIONE STRADA CANTON CROTTA - COMUNE DI BUROLO</t>
  </si>
  <si>
    <t>E.4.02.01.02.000 - Contributi agli investimenti da Amministrazioni Locali</t>
  </si>
  <si>
    <t>E.4.02.01.02.003 - Contributi agli investimenti da Comuni</t>
  </si>
  <si>
    <t>4.0500 - 1050/30002/1 - OO.UU. ONERI DI URBANIZZAZIONE</t>
  </si>
  <si>
    <t>E.4.05.01.01.000 - Permessi di costruire</t>
  </si>
  <si>
    <t>E.4.05.01.01.001 - Permessi di costruire</t>
  </si>
  <si>
    <t>9.0100 - 6001/3500/1 - RITENUTE PREVIDENZIALI E ASSISTENZIALI AL PERSONALE (Ex Cap. 35000)</t>
  </si>
  <si>
    <t>E.9.01.02.02.000 - Ritenute previdenziali e assistenziali su redditi da lavoro dipendente per conto terzi</t>
  </si>
  <si>
    <t>Tredicesimi</t>
  </si>
  <si>
    <t>9.0100 - 6002/3600/1 - RITENUTE ERARIALI PERSONALE ED ASSIMILATI (Ex Cap. 36000)</t>
  </si>
  <si>
    <t>E.9.01.02.01.000 - Ritenute erariali su redditi da lavoro dipendente per conto terzi</t>
  </si>
  <si>
    <t>9.0100 - 6002/3650/1 - RITENUTE FISCALI SU REDDITI LAVORO AUTONOMO</t>
  </si>
  <si>
    <t>E.9.01.03.01.000 - Ritenute erariali su redditi da lavoro autonomo per conto terzi</t>
  </si>
  <si>
    <t>E.9.01.03.01.001 - Ritenute erariali su redditi da lavoro autonomo per conto terzi</t>
  </si>
  <si>
    <t>9.0100 - 6002/4205/1 - RITENUTE IVA SPLIT PAYMENT ISTITUZIONALE</t>
  </si>
  <si>
    <t>E.9.01.01.02.000 - Ritenute per scissione contabile IVA (split payment)</t>
  </si>
  <si>
    <t>E.9.01.01.02.001 - Ritenute per scissione contabile IVA (split payment)</t>
  </si>
  <si>
    <t>9.0100 - 6002/4211/1 - RITENUTA 4% SUI CONTRIBUTI PUBBLICI</t>
  </si>
  <si>
    <t>E.9.01.01.01.000 - Ritenuta del 4% sui contributi pubblici</t>
  </si>
  <si>
    <t>E.9.01.01.01.001 - Ritenuta del 4% sui contributi pubblici</t>
  </si>
  <si>
    <t>9.0100 - 6003/3700/1 - ALTRE RITENUTE AL PERSONALE PER CONTO DI TERZI (Ex Cap. 37000)</t>
  </si>
  <si>
    <t>E.9.01.02.99.000 - Altre ritenute al personale dipendente per conto di terzi</t>
  </si>
  <si>
    <t>9.0100 - 6006/4000/1 - RIMBORSO ANTICIPAZIONE DI FONDI PER IL SERVIZIO ECONOMATO (Ex Cap. 40000)</t>
  </si>
  <si>
    <t>E.9.01.99.03.000 - Rimborso di fondi economali e carte aziendali</t>
  </si>
  <si>
    <t>9.0200 - 6004/3800/1 - DEPOSITI CAUZIONALI (Ex Cap. 38000)</t>
  </si>
  <si>
    <t>E.9.02.04.01.000 - Costituzione di depositi cauzionali o contrattuali di terzi</t>
  </si>
  <si>
    <t>9.0200 - 6005/3900/1 - RIMBORSO SPESE PER SERVIZI IN CONTO DI TERZI (Ex Cap. 39000)</t>
  </si>
  <si>
    <t>E.9.02.99.99.000 - Altre entrate per conto terzi</t>
  </si>
  <si>
    <t>9.0200 - 6005/3900/2 - CIE CARTE D'IDENTITÀ ELETTRONICHE - QUOTA MINISTERO DELL'INTERNO (€ 16,79)</t>
  </si>
  <si>
    <t>E.9.02.01.02.000 - Rimborso per acquisto di servizi per conto di terzi</t>
  </si>
  <si>
    <t>E.9.02.01.02.001 - Rimborso per acquisto di servizi per conto di terzi</t>
  </si>
  <si>
    <t>9.0200 - 6005/4250/1 - RISCOSSIONE ADDIZIONALE TEFA (Ex Cap. 42500)</t>
  </si>
  <si>
    <t>E.9.02.05.01.000 - Riscossione di imposte di natura corrente per conto di terzi</t>
  </si>
  <si>
    <t>9.0200 - 6007/4100/1 - DEPOSITI PER SPESE CONTRATTUALI E D'ASTA (Ex Cap. 41000)</t>
  </si>
  <si>
    <t>01.01.1 - 10/2602/2 - ELEZIONI - REFERENDUM - COMPENSI LAVORO STRAORDINARIO AL PERSONALE (Ex Cap. 2602)</t>
  </si>
  <si>
    <t>U.1.01.01.01.000 - Retribuzioni in denaro</t>
  </si>
  <si>
    <t>U.1.01.01.01.003 - Straordinario per il personale a tempo indeterminato</t>
  </si>
  <si>
    <t>01.01.1 - 10/2605/2 - ELEZIONI -REFERENDUM - ONERI RIFLESSI SU COMPENSI LAVORO STRAORDINARIO (Ex Cap. 2605)</t>
  </si>
  <si>
    <t>U.1.01.02.01.000 - Contributi sociali effettivi a carico dell'ente</t>
  </si>
  <si>
    <t>U.1.01.02.01.001 - Contributi obbligatori per il personale</t>
  </si>
  <si>
    <t>01.02.1 - 120/3000/1 - STIPENDI E ALTRI ASSEGNI FISSI AL PERSONALE (Ex Cap. 3000) - ufficio segreteria</t>
  </si>
  <si>
    <t>01.02.1 - 120/4000/1 - ONERI PREVIDENZIALI, ASSIST., ASSICURAT., OBBLIGATORI A CARICO COMUNE (Ex Cap. 4000) - ufficio segreteria</t>
  </si>
  <si>
    <t>01.02.1 - 120/6000/1 - INDENNITA' E RIMBORSO SPESE PER LE MISSIONI EFFETTUATE DAL PERSONALE (Ex Cap. 6000)</t>
  </si>
  <si>
    <t>U.1.01.01.02.000 - Altre spese per il personale</t>
  </si>
  <si>
    <t>01.02.1 - 120/7707/1 - ONERI FONDO RISORSE DECENTRATE</t>
  </si>
  <si>
    <t>01.02.1 - 130/6100/1 - ACQUISTO BUONI PASTO DIPENDENTI COMUNALI</t>
  </si>
  <si>
    <t>U.1.01.01.02.002 - Buoni pasto</t>
  </si>
  <si>
    <t>01.03.1 - 230/3100/1 - STIPENDI AL PERSONALE (Ex Cap. 3100) - ufficio ragioneria</t>
  </si>
  <si>
    <t>01.03.1 - 230/3200/1 - ONERI PREVIDENZIALI E ASSISTENZIALI A CARICO COMUNE (Ex Cap. 3200) - ufficio ragioneria</t>
  </si>
  <si>
    <t>01.06.1 - 560/23000/1 - STIPENDI AL PERSONALE (TECN.) (Ex Cap. 23000)</t>
  </si>
  <si>
    <t>01.06.1 - 560/23000/10 - STIPENDI AL PERSONALE (TECN.) (Ex Cap. 23000)  INDENNITA DI POSIZIONE</t>
  </si>
  <si>
    <t>U.1.01.01.01.004 - Indennità ed altri compensi, esclusi i rimborsi spesa per missione, corrisposti al personale a tempo indeterminato</t>
  </si>
  <si>
    <t>01.06.1 - 560/23100/1 - ONERI PREVID. E ASSISTENZ. A CARICO COMUNE (Ex Cap. 23100) - area tecnica</t>
  </si>
  <si>
    <t>01.06.1 - 560/23200/1 - STIPENDI AL PERSONALE TEC./ RETRIBUZIONE DI RISULTATO (Ex Cap. 23200)</t>
  </si>
  <si>
    <t>01.07.1 - 670/13500/1 - STIPENDI AL PERSONALE (Ex Cap. 13500) - servizi demografici</t>
  </si>
  <si>
    <t>01.07.1 - 670/13600/1 - ONERI PREVID. ASSISTENZ. ASSICURAT. OBBLIGATORI A CARICO COMUNE (Ex Cap. 13600) - servizi demografici</t>
  </si>
  <si>
    <t>01.10.1 - 780/7700/1 - FONDO RISORSE DECENTRATE</t>
  </si>
  <si>
    <t>03.01.1 - 1110/30000/1 - STIPENDI E ALTRI ASSEGNI FISSI AL PERSONALE (Ex Cap. 30000) - polizia municipale</t>
  </si>
  <si>
    <t>03.01.1 - 1110/31000/1 - ONERI PREVIDENZIALI E ASSISTENZIALI A CARICO COMUNE (Ex Cap. 31000) - polizia municipale</t>
  </si>
  <si>
    <t>01.01.1 - 70/1000/3 - IRAP SU INDENNITA' COMMISSARI</t>
  </si>
  <si>
    <t>U.1.02.01.01.000 - Imposta regionale sulle attività produttive (IRAP)</t>
  </si>
  <si>
    <t>U.1.02.01.01.001 - Imposta regionale sulle attività produttive (IRAP)</t>
  </si>
  <si>
    <t>01.01.1 - 70/1001/1 - IRAP / SU INDENNITA' AL SINDACO E AMMINISTRAT. / (Ex Cap. 1001)</t>
  </si>
  <si>
    <t>01.01.1 - 70/2606/2 - ELEZIONI - REFERENDUM - IRAP SU COMPENSI LAVORO STRAORDINARIO (Ex Cap. 2606)</t>
  </si>
  <si>
    <t>01.02.1 - 180/4001/1 - IRAP/ ONERI SU STIP. DIPEND. / (Ex Cap. 4001) - ufficio segreteria</t>
  </si>
  <si>
    <t>01.02.1 - 180/7708/1 - IRAP FONDO RISORSE DECENTRATE</t>
  </si>
  <si>
    <t>01.03.1 - 290/3201/1 - IRAP/ ONERI SU STIP. / (Ex Cap. 3201) - ufficio ragioneria</t>
  </si>
  <si>
    <t>01.06.1 - 620/26500/1 - IRAP/ ONERI SU STIP. / (Ex Cap. 26500) - area tecnica</t>
  </si>
  <si>
    <t>01.07.1 - 730/13601/1 - IRAP / ONERI SU STIPENDI (Ex Cap. 13601) - servizi demogafici</t>
  </si>
  <si>
    <t>03.01.1 - 1170/31001/1 - IRAP/ ONERI SU STIPENDI (Ex Cap. 31001) - polizia municipale</t>
  </si>
  <si>
    <t>01.01.1 - 20/2100/1 - SPESE PER ORGANIZZAZIONE "Cento anni di Cascinette d’Ivrea"</t>
  </si>
  <si>
    <t>U.1.03.02.02.000 - Organizzazione eventi, pubblicità e servizi per trasferta</t>
  </si>
  <si>
    <t>U.1.03.02.02.999 - Altre spese per relazioni pubbliche, convegni e mostre, pubblicità n.a.c</t>
  </si>
  <si>
    <t>01.01.1 - 20/2604/2 - ELEZIONI - REFERENDUM - ACQUISTO DI BENI (Ex Cap. 2604)</t>
  </si>
  <si>
    <t>U.1.03.01.02.000 - Altri beni di consumo</t>
  </si>
  <si>
    <t>U.1.03.01.02.010 - Beni per consultazioni elettorali</t>
  </si>
  <si>
    <t>01.01.1 - 20/14100/1 - SPESE PER FESTE NAZ. E SOLENNITA' CIVILI (Ex Cap. 14100)</t>
  </si>
  <si>
    <t>01.01.1 - 30/1000/1 - INDENNITA' AL SINDACO, ASSESSORI E CONSIGLIERI COMUNALI (Ex Cap. 1000)</t>
  </si>
  <si>
    <t>U.1.03.02.01.000 - Organi e incarichi istituzionali dell'amministrazione</t>
  </si>
  <si>
    <t>01.01.1 - 30/1000/2 - ACCANTONAMENTO QUOTA INDENNITA' FINE MANDATO SINDACO</t>
  </si>
  <si>
    <t>U.1.03.02.01.001 - Organi istituzionali dell'amministrazione - Indennità</t>
  </si>
  <si>
    <t>01.01.1 - 30/1000/99 - INDENNITA' COMMISSARIO STRAORDINARIO</t>
  </si>
  <si>
    <t>U.1.03.02.99.000 - Altri servizi</t>
  </si>
  <si>
    <t>U.1.03.02.99.999 - Altri servizi diversi n.a.c.</t>
  </si>
  <si>
    <t>01.01.1 - 30/1500/1 - SPESE PER INCARICO REVISORI DEI CONTI (Ex Cap. 1500)</t>
  </si>
  <si>
    <t>01.01.1 - 30/2601/1 - SPESE PER ELEZIONI AMMINISTRATIVE ONORARIO COMPONENTI SEGGI (Ex Cap. 2601)</t>
  </si>
  <si>
    <t>01.01.1 - 30/2601/3 - ELEZIONI  - REFERENDUM -  ONORARIO COMPONENTI SEGGI</t>
  </si>
  <si>
    <t>01.01.1 - 30/2603/1 - SPESE PER ELEZIONI AMMINISTRATIVE - SERVIZI (Ex Cap. 2603)</t>
  </si>
  <si>
    <t>U.1.03.02.13.000 - Servizi ausiliari per il funzionamento dell'ente</t>
  </si>
  <si>
    <t>01.01.1 - 30/2603/3 - ELEZIONI - REFERENDUM - SERVIZI (Ex Cap. 2603)</t>
  </si>
  <si>
    <t>U.1.03.02.99.004 - Altre spese per consultazioni elettorali dell'ente</t>
  </si>
  <si>
    <t>01.02.1 - 130/11000/1 - SPESE FUNZIONAMENTO UFFICI (Ex Cap. 11000)</t>
  </si>
  <si>
    <t>01.02.1 - 140/4602/99 - RIMBORSI SPESE DI VIAGGIO AL PERSONALE</t>
  </si>
  <si>
    <t>01.02.1 - 250/22001/1 - SPESE PER ELABORAZIONI STIPENDI E COMP. AMMIN. E PROFESS. /ECC. / (Ex Cap. 22001)</t>
  </si>
  <si>
    <t>U.1.03.02.16.000 - Servizi amministrativi</t>
  </si>
  <si>
    <t>01.03.1 - 140/2013/1 - SPESE PER COMMISSIONI BANCARIE</t>
  </si>
  <si>
    <t>U.1.03.02.17.000 - Servizi finanziari</t>
  </si>
  <si>
    <t>U.1.03.02.17.002 - Oneri per servizio di tesoreria</t>
  </si>
  <si>
    <t>01.03.1 - 250/2010/1 - SERVIZIO DI TESORERIA</t>
  </si>
  <si>
    <t>01.03.1 - 250/16100/1 - SPESE FUNZIONAMENTO SISTEMA INFORMATICO (Ex Cap. 16100)</t>
  </si>
  <si>
    <t>U.1.03.02.19.000 - Servizi informatici e di telecomunicazioni</t>
  </si>
  <si>
    <t>01.03.1 - 250/16400/1 - SPESE PER INCARICHI ECC. / (Ex Cap. 16400)</t>
  </si>
  <si>
    <t>01.04.1 - 360/27100/1 - AGGIO PER RISCOSSIONE CANONE UNICO PATRIMONIALE</t>
  </si>
  <si>
    <t>U.1.03.02.03.000 - Aggi di riscossione</t>
  </si>
  <si>
    <t>U.1.03.02.03.999 - Altri aggi di riscossione n.a.c.</t>
  </si>
  <si>
    <t>01.04.1 - 360/27400/1 - AGGIO PER RISCOSSIONI EVASIONE TRIBUTARIA</t>
  </si>
  <si>
    <t>01.04.1 - 800/25201/1 - SPESE PER RISCOSSIONE TRIBUTI COMUNALI</t>
  </si>
  <si>
    <t>U.1.03.02.11.000 - Prestazioni professionali e specialistiche</t>
  </si>
  <si>
    <t>01.05.1 - 460/5250/1 - SPESE PER SERVIZI DI MANUTENZIONE DEL PATRIMONIO COMUNALE</t>
  </si>
  <si>
    <t>U.1.03.02.09.000 - Manutenzione ordinaria e riparazioni</t>
  </si>
  <si>
    <t>U.1.03.02.09.008 - Manutenzione ordinaria e riparazioni di beni immobili</t>
  </si>
  <si>
    <t>01.06.1 - 580/25400/1 - SPESE PRATICHE EDILIZIE e GEST. UFFICIO TECNICO (Ex Cap. 25400)</t>
  </si>
  <si>
    <t>01.07.1 - 680/11300/1 - SPESE VARIE UFFICIO ANAGRAFE. (Ex Cap. 11300)</t>
  </si>
  <si>
    <t>01.10.1 - 140/10500/1 - SPESE DI FORMAZIONE E QUALIFICAZIONE PERFEZIONAMENTO PERSONALE (Ex Cap. 10500)</t>
  </si>
  <si>
    <t>U.1.03.02.04.000 - Acquisto di servizi per formazione e addestramento del personale dell'ente</t>
  </si>
  <si>
    <t>01.10.1 - 140/20000/1 - QUOTA PER  NUCLEO VALUTAZIONE PERSONALE (Ex Cap. 20000)</t>
  </si>
  <si>
    <t>01.11.1 - 790/11200/1 - STABILI COMUNALI - MANUTENZIONE ORDINARIA</t>
  </si>
  <si>
    <t>01.11.1 - 800/3651/1 - APPALTO SERVIZIO PULIZIA UFFICI E LOCALI COMUNALI (Ex Cap. 36501)</t>
  </si>
  <si>
    <t>01.11.1 - 800/10900/1 - UTENZE E CANONI UFFICI COMUNALI</t>
  </si>
  <si>
    <t>U.1.03.02.05.000 - Utenze e canoni</t>
  </si>
  <si>
    <t>01.11.1 - 800/10901/1 - SPESE SERVIZI VARI/RISCALD./ ECC. UFFICI (Ex Cap. 10901)</t>
  </si>
  <si>
    <t>01.11.1 - 800/10902/1 - SPESE SERVIZI VARI UFFICI (Ex Cap. 10902)</t>
  </si>
  <si>
    <t>01.11.1 - 800/11100/1 - MANUNTENZIONI VARIE EDIFICI COMUNALI-ACQUISTO MATERIALI AD USO CANTONIERE</t>
  </si>
  <si>
    <t>01.11.1 - 800/11104/1 - SPESE PER ENERGIA ELETTRICA EDIFICIO POLIVALENTE (Ex Cap. 11104)</t>
  </si>
  <si>
    <t>01.11.1 - 800/11105/1 - SPESE PER RISCALDAMENTO CENTRO POLIVALENTE (Ex Cap. 11105)</t>
  </si>
  <si>
    <t>01.11.1 - 800/11106/1 - FORNITURA ACQUA POTABILE EDIFICIO POLIVALENTE (Ex Cap. 11106)</t>
  </si>
  <si>
    <t>01.11.1 - 800/24010/1 - PNRR M1C1-1.4.5 MITD - PIATTAFORMA NOTIFICHE DIGITALI - CUP E61F2200378006</t>
  </si>
  <si>
    <t>01.11.1 - 800/24012/1 - PNRR M1C1-1.4.3 MITD - ADOZIONE APP IO - CUP E61F22003970006</t>
  </si>
  <si>
    <t>01.11.1 - 800/24013/1 - PNRR M1C1-1.4.3 MITD - ADOZIONE PIATTAFORMA PAGOPA - CUP E61F22003960006</t>
  </si>
  <si>
    <t>01.11.1 - 800/24014/1 - PNRR M1C1-1.4.4 MITD - ESTENSIONE UTILIZZO PIATTAFORME NAZIONALI DI IDENTITA' DIGITALE -SPID CIE - CUP E61F22003980006</t>
  </si>
  <si>
    <t>01.11.1 - 800/25000/1 - PRESTAZIONI PROFESSION. PER STUDI E CONSULENZE INCARICHI VARI (Ex Cap. 25000)</t>
  </si>
  <si>
    <t>01.11.1 - 800/25001/1 - PRESTAZIONI PROFESSION. PER INCARICHI PROGETTI E CONSULENZE TECNICHE (Ex Cap. 25001)</t>
  </si>
  <si>
    <t>03.01.1 - 1120/18100/1 - SPESE PER ACQUISTO BENI POLIZIA LOCALE</t>
  </si>
  <si>
    <t>03.01.1 - 1130/18000/1 - SPESE DI MANUTENZIONE AUTOMEZZI POLIZIA LOCALE</t>
  </si>
  <si>
    <t>03.01.1 - 1130/18200/1 - SPESE PER ACQUISTO SERVIZI POLIZIA LOCALE</t>
  </si>
  <si>
    <t>04.01.1 - 1460/361/1 - UTENZE E CANONI SCUOLA DELL'INFANZIA</t>
  </si>
  <si>
    <t>04.01.1 - 1460/362/1 - SPESE DI FUNZIONAMENTO E MANUTENZIONE SCUOLA DELL'INFANZIA - SERVIZIO TECNICO</t>
  </si>
  <si>
    <t>04.02.1 - 1560/40/1 - SPESE DI MANTENIMENTO E FUNZIONAMENTO SCUOLA PRIMARIA - SERVIZI GENERALI</t>
  </si>
  <si>
    <t>04.02.1 - 1570/41/1 - UTENZE E CANONI SCUOLA PRIMARIA</t>
  </si>
  <si>
    <t>04.02.1 - 1570/42/1 - SPESE DI FUNZIONAMENTO E MANUTENZIONE SCUOLA PRIMARIA - SERVIZIO TECNICO</t>
  </si>
  <si>
    <t>04.06.1 - 1890/4250/1 - SPESE DI FUNZIONAMENTO E MANUTENZIONI MENSE SCOLASTICHE</t>
  </si>
  <si>
    <t>04.06.1 - 1900/4220/1 - SPESE PER SERVIZIO DI PRE/POST SCUOLA</t>
  </si>
  <si>
    <t>U.1.03.02.15.000 - Contratti di servizio pubblico</t>
  </si>
  <si>
    <t>U.1.03.02.15.999 - Altre spese per contratti di servizio pubblico</t>
  </si>
  <si>
    <t>04.06.1 - 1900/4270/1 - SPESE PER SERVIZIO MENSA SCOLASTICA</t>
  </si>
  <si>
    <t>U.1.03.02.15.006 - Contratti di servizio per le mense scolastiche</t>
  </si>
  <si>
    <t>04.07.1 - 1890/410/1 - FORNITURA GRATUITA DI LIBRI AGLI ALUNNI SCUOLA ELEMENTARE (Ex Cap. 41000)</t>
  </si>
  <si>
    <t>05.02.1 - 2000/4700/1 - SPESE MANUTENZIONE E FUNZIONAMENTOBIBLIOTECA e ACQ. LIBRI/ (Ex Cap. 47000)</t>
  </si>
  <si>
    <t>05.02.1 - 2120/4930/1 - UTENZE E CANONI CENTRO CULTURALE ALBERTON</t>
  </si>
  <si>
    <t>09.02.1 - 3660/6105/1 - SPESE PER MANUTENZIONE PARCHI E AREE VERDI</t>
  </si>
  <si>
    <t>09.02.1 - 3660/6115/1 - SPESE PER SERVIZI DI CURA E MANTENIMENTO DEL VERDE URBANO</t>
  </si>
  <si>
    <t>U.1.03.02.99.009 - Acquisto di sevizi per verde e arredo urbano</t>
  </si>
  <si>
    <t>09.03.1 - 3540/5802/1 - SACCHETTI RACCOLTA RIFIUTI (Ex Cap. 58002)</t>
  </si>
  <si>
    <t>09.03.1 - 3550/5805/1 - SPESE PER SERVIZIO DI RACCOLTA E SMALTIMENTO RIFIUTI</t>
  </si>
  <si>
    <t>U.1.03.02.15.004 - Contratti di servizio per la raccolta rifiuti</t>
  </si>
  <si>
    <t>09.03.1 - 3550/5810/1 - INTERVENTI PER PULIZIA STRADE (Ex Cap. 58100)</t>
  </si>
  <si>
    <t>09.04.1 - 3110/5170/1 - UTENZE E CANONI IMPIANTI SPORTIVI</t>
  </si>
  <si>
    <t>10.05.1 - 2780/6900/1 - MANUTENZIONE ORDINARIA DELLE STRADE COMUNALI (Ex Cap. 69000)</t>
  </si>
  <si>
    <t>10.05.1 - 2780/6910/1 - RIMOZIONE DELLA NEVE DALL'ABITATO (Ex Cap. 69100)</t>
  </si>
  <si>
    <t>10.05.1 - 2780/6920/1 - SPESE GESTIONE AUTOMEZZI- ATTREZZ./ SERV. TECNICI/ (Ex Cap. 69200)</t>
  </si>
  <si>
    <t>10.05.1 - 2890/7000/1 - CONSUMO DI ENERGIA ELETTRICA PER LA PUBBLICA ILLUMINAZIONE (Ex Cap. 70000)</t>
  </si>
  <si>
    <t>10.05.1 - 2890/7010/1 - SPESE DI GESTIONE E MANUTENZIONE IMPIANTI DI ILLUMINAZIONE PUBBLICA</t>
  </si>
  <si>
    <t>U.1.03.02.09.004 - Manutenzione ordinaria e riparazioni di impianti e macchinari</t>
  </si>
  <si>
    <t>12.03.1 - 4100/11503/1 - UTENZE E CANONI SALA COMUNALE VIA ROMA</t>
  </si>
  <si>
    <t>12.09.1 - 4200/5202/1 - CIMITERI COMUNALI - MANUTENZIONE ORDINARIA E RIPARAZIONI</t>
  </si>
  <si>
    <t>12.09.1 - 4210/5180/1 - CIMITERI COMUNALI - SERVIZI CIMITERIALI</t>
  </si>
  <si>
    <t>13.07.1 - 3880/6450/1 - SERVIZIO AMBULATORIO INFERMIERISTICO DEDICATO AI PRELIEVI EMATICI</t>
  </si>
  <si>
    <t>U.1.03.02.18.000 - Servizi sanitari</t>
  </si>
  <si>
    <t>U.1.03.02.18.999 - Altri acquisti di servizi sanitari n.a.c.</t>
  </si>
  <si>
    <t>01.01.1 - 30/1200/1 - RIMBORSO PERMESSI AMMINISTRATORI A IMPRESA PRIVATA (Artt. 79 e 80 del TUEL)</t>
  </si>
  <si>
    <t>U.1.04.03.99.000 - Trasferimenti correnti a altre imprese</t>
  </si>
  <si>
    <t>U.1.04.03.99.999 - Trasferimenti correnti a altre imprese</t>
  </si>
  <si>
    <t>01.01.1 - 50/21100/1 - CONTRIBUTI ASSOCIATIVI Annuali - (Ex Cap. 21100)</t>
  </si>
  <si>
    <t>01.03.1 - 270/4606/1 - TRASFERIMENTI AL MEF PER CONTENIMENTO SPESA</t>
  </si>
  <si>
    <t>U.1.04.01.01.000 - Trasferimenti correnti a Amministrazioni Centrali</t>
  </si>
  <si>
    <t>U.1.04.01.01.020 - Trasferimenti correnti al Ministero dell'economia in attuazione di norme in materia di contenimento di spesa</t>
  </si>
  <si>
    <t>01.06.1 - 600/23010/99 - TRASFERIMENTO AL GAL PER COORDINAMENTO FSC SU AMBITO CANAVESANO</t>
  </si>
  <si>
    <t>U.1.04.03.02.000 - Trasferimenti correnti a altre imprese partecipate</t>
  </si>
  <si>
    <t>U.1.04.03.02.001 - Trasferimenti correnti a altre imprese partecipate</t>
  </si>
  <si>
    <t>01.06.1 - 600/23011/1 - TRASFERIMENTO COMUNE BOLLENGO COMPARTECIPAZIONE SPESA CONCORSO CANTONIERE</t>
  </si>
  <si>
    <t>U.1.04.01.02.000 - Trasferimenti correnti a Amministrazioni Locali</t>
  </si>
  <si>
    <t>U.1.04.01.02.003 - Trasferimenti correnti a Comuni</t>
  </si>
  <si>
    <t>01.07.1 - 680/14000/1 - SPESE PER LA COMMISSIONE ELETTORALE MANDAMENTALE (Ex Cap. 14000)</t>
  </si>
  <si>
    <t>04.02.1 - 1590/406/1 - TRASFERIMENTO PER ATTIVITA' PRESSO SCUOLE ELEMENTARI / ALLA DIREZIONE DIDATTICA 1 CIRCOLO / (Ex Cap. 40600)</t>
  </si>
  <si>
    <t>04.02.1 - 1700/4302/1 - QUOTA PARTE SPESA a Comune Burolo per SCUOLA MEDIA- Burolo - SERVIZIO ASSOCIATO ( Burolo-Bollengo-Cascinette-Chiaverano ) (Ex Cap. 43002)</t>
  </si>
  <si>
    <t>04.07.1 - 1920/413/1 - RIMBORSO COSTO BUONI MENSA - (Ex Cap. 41003)</t>
  </si>
  <si>
    <t>U.1.04.02.05.000 - Altri trasferimenti a famiglie</t>
  </si>
  <si>
    <t>06.01.1 - 2470/14502/1 - CONTRIBUTO SPESE PER ASSOCIAZ. SPORT. RICREAT. /E MANIFESTAZIONI VARIE (Ex Cap. 14502)</t>
  </si>
  <si>
    <t>U.1.04.04.01.000 - Trasferimenti correnti a Istituzioni Sociali Private</t>
  </si>
  <si>
    <t>06.02.1 - 3790/2368/1 - TRASFERIMENTO A FAMIGLIE CONTRIBUTO CENTRI ESTIVI</t>
  </si>
  <si>
    <t>U.1.04.02.05.999 - Altri trasferimenti a famiglie n.a.c.</t>
  </si>
  <si>
    <t>09.03.1 - 3570/5830/1 - QUOTA CONSORZIO CANAVESANO AMBIENTE / (Ex Cap. 58300)</t>
  </si>
  <si>
    <t>09.04.1 - 3460/5720/1 - Quota a REGIONE per CANONI DEMANIALI USO PERTIN. IDRAULICHE ( Local. Ruina ) - (Ex Cap. 57200)</t>
  </si>
  <si>
    <t>11.01.1 - 3350/6113/1 - QUOTA SPESE ATTIVITA' PROTEZIONE CIVILE / (PROGETTO CON IVREA ALBIANO ECC. ) (Ex Cap. 61103)</t>
  </si>
  <si>
    <t>12.01.1 - 3790/6275/1 - TRASFERIMENTO CONTRIBUTO  AD ASILO NIDO PRIVATO</t>
  </si>
  <si>
    <t>12.02.1 - 4120/4120/99 - TRASFERIMENTI ALLE FAMIGLIE PER TRASPORTO STUDENTI DISABILI</t>
  </si>
  <si>
    <t>U.1.04.02.02.000 - Interventi assistenziali</t>
  </si>
  <si>
    <t>U.1.04.02.02.999 - Altri assegni e sussidi assistenziali</t>
  </si>
  <si>
    <t>12.02.1 - 4120/4125/99 - TRASFERIMENTI AL CONSORZIO IN.RE.TE. ASSISTENZA SCOLASTICA SPECIALISTICA ALUNNI DISABILI</t>
  </si>
  <si>
    <t>U.1.04.01.02.018 - Trasferimenti correnti a Consorzi di enti locali</t>
  </si>
  <si>
    <t>12.05.1 - 4120/6530/1 - INTERVENTI SOCIALI (Ex Cap. 65300)</t>
  </si>
  <si>
    <t>12.07.1 - 3900/6510/1 - TRASFERIMENTI AL CONSORZIO IN.RE.TE PER SERVIZI SOCIO-ASSISTENZIALI</t>
  </si>
  <si>
    <t>13.07.1 - 3680/5110/1 - QUOTA PARTE PROGRAMMA LOTTA BIOLOGICA ALLE ZANZARE</t>
  </si>
  <si>
    <t>13.07.1 - 3900/6583/1 - CONTRIBUTO CANILE PER SERVIZIO CANI RANDAGI - (Ex Cap. 65803)</t>
  </si>
  <si>
    <t>14.02.1 - 820/21700/1 - QUOTA SPESE GESTIONE ASSOCIATA SPORTELLO UNICO ATTIVITA' PRODUTTIVE (Ex Cap. 21700)</t>
  </si>
  <si>
    <t>50.01.1 - 11050/9250/1 - INTERESSI PASSIVI SU MUTUI</t>
  </si>
  <si>
    <t>U.1.07.05.04.000 - Interessi passivi su finanziamenti a medio lungo termine a Imprese</t>
  </si>
  <si>
    <t>01.04.1 - 380/7630/1 - RIMBORSI DI IMPOSTE E TASSE DI NATURA CORRENTE</t>
  </si>
  <si>
    <t>U.1.09.02.01.000 - Rimborsi di imposte e tasse di natura corrente</t>
  </si>
  <si>
    <t>U.1.09.02.01.001 - Rimborsi di imposte e tasse di natura corrente</t>
  </si>
  <si>
    <t>12.05.1 - 4150/6537/1 - QUOTE COMPENSATIVE MINOR INTROITO TARSU - Per AGEVOLAZIONI SPECIALI (ISE) - (Ex Cap. 65307)</t>
  </si>
  <si>
    <t>01.03.1 - 400/7640/1 - VERSAMENTI IVA A DEBITO PER LE GESTIONI COMMERCIALI</t>
  </si>
  <si>
    <t>U.1.10.03.01.000 - Versamenti IVA a debito per le gestioni commerciali</t>
  </si>
  <si>
    <t>U.1.10.03.01.001 - Versamenti IVA a debito per le gestioni commerciali</t>
  </si>
  <si>
    <t>01.05.1 - 470/12000/1 - ONERI PER LE ASSICURAZIONI (Ex Cap. 12000)</t>
  </si>
  <si>
    <t>U.1.10.04.01.000 - Premi di assicurazione contro i danni</t>
  </si>
  <si>
    <t>01.02.2 - 5830/7975/1 - SPESE STRAORDINARIE MANUTENZIONE PATRIMONIO COMUNALE</t>
  </si>
  <si>
    <t>U.2.02.01.09.000 - Beni immobili</t>
  </si>
  <si>
    <t>01.02.2 - 5870/7955/1 - ACQUISTO ATTREZZATURE UFFICI COMUNALI</t>
  </si>
  <si>
    <t>U.2.02.01.05.000 - Attrezzature</t>
  </si>
  <si>
    <t>01.02.2 - 5870/7975/2 - FORNITURE STRAORDINARIE PATRIMONIO COMUNALE</t>
  </si>
  <si>
    <t>01.02.2 - 6270/8460/1 - ACQUISTI MATERIALE INFORMATICO / HARDWARE</t>
  </si>
  <si>
    <t>U.2.02.01.07.000 - Hardware</t>
  </si>
  <si>
    <t>01.05.2 - 6130/6131/99 - PNRR M2C4-2.2 - EFFICIENTAMENTO ENERGETICO EDIFICIO MUNICIPALE ED EDIFICI COMUNALI - CUP E64J23000400006</t>
  </si>
  <si>
    <t>01.05.2 - 7170/8120/1 - MOBILI E ARREDI</t>
  </si>
  <si>
    <t>U.2.02.01.03.000 - Mobili e arredi</t>
  </si>
  <si>
    <t>01.06.2 - 6230/31006/1 - LAVORI DI PIANTUMAZIONE SIEPE PRESSO CIMITERO COMUNALE</t>
  </si>
  <si>
    <t>U.2.02.01.09.015 - Cimiteri</t>
  </si>
  <si>
    <t>01.06.2 - 6270/11108/99 - MANUTENZIONE STRAORDINARIA IMPIANTO FOTOVOLTAICO EDIFICIO POLIVALENTE</t>
  </si>
  <si>
    <t>U.2.02.01.05.999 - Attrezzature n.a.c.</t>
  </si>
  <si>
    <t>03.02.2 - 6770/6770/99 - INSTALLAZIONE IMPIANTO VIDEOSORVEGLIANZA</t>
  </si>
  <si>
    <t>U.2.02.01.04.000 - Impianti e macchinari</t>
  </si>
  <si>
    <t>U.2.02.01.04.002 - Impianti</t>
  </si>
  <si>
    <t>04.02.2 - 7130/7130/99 - MANUTENZIONE STRAORDINARIA EDIFICIO SCOLASTICO - SCUOLA PRIMARIA</t>
  </si>
  <si>
    <t>U.2.02.01.09.003 - Fabbricati ad uso scolastico</t>
  </si>
  <si>
    <t>04.06.2 - 7170/7190/99 - ACQUISTO E MANUTENZIONE STRAORDINARIA ATTREZZATURE MENSA SCOLASTICA</t>
  </si>
  <si>
    <t>05.02.2 - 7570/8155/99 - BIBLIOTECA ACQUISTI APPARECCHIATURE/ATTREZZATURE</t>
  </si>
  <si>
    <t>05.02.2 - 7570/8156/99 - ACQUISTO ATTREZZATURE BIBLIOTECA COMUNALE</t>
  </si>
  <si>
    <t>06.01.2 - 7830/7832/99 - MANUTENZIONE STRAORD. IMPIANTI SPORTIVI - FINANZIATO DA FONDO SVILUPPO E COESIONE</t>
  </si>
  <si>
    <t>U.2.02.01.09.016 - Impianti sportivi</t>
  </si>
  <si>
    <t>10.05.2 - 8230/8240/99 - LAVORI DI REALIZZAZIONE INFRASTRUTTURE STRADALI</t>
  </si>
  <si>
    <t>U.2.02.01.09.012 - Infrastrutture stradali</t>
  </si>
  <si>
    <t>10.05.2 - 8230/9080/99 - INTERVENTI su STRADE / CANTON CROTTA</t>
  </si>
  <si>
    <t>10.05.2 - 8230/9093/1 - INTERVENTI STRAORDINARI SU STRADE // (Ex Cap. 90903)</t>
  </si>
  <si>
    <t>10.05.2 - 8250/8782/1 - FORNITURA TRANSENNE PER STRADE COMUNALI</t>
  </si>
  <si>
    <t>11.01.2 - 8770/8770/99 - ACQUISTO ATTREZZATURE E DPI PROTEZIONE CIVILE</t>
  </si>
  <si>
    <t>12.09.2 - 9550/31104/1 - MANUTENZIONE STRAORDINARIA CAPPELLA CIMITERIALE</t>
  </si>
  <si>
    <t>U.2.02.01.09.999 - Beni immobili n.a.c.</t>
  </si>
  <si>
    <t>12.09.2 - 9580/31004/1 - INTERVENTI DI MANUTENZIONE STRAORDINARIA CAPPELLA CONIUGI CROTTA C/O CIMITERO COMUNALE</t>
  </si>
  <si>
    <t>U.2.02.03.06.000 - Manutenzione straordinaria su beni di terzi</t>
  </si>
  <si>
    <t>U.2.02.03.06.999 - Manutenzione straordinaria su altri beni di terzi</t>
  </si>
  <si>
    <t>01.05.2 - 6170/7950/1 - SPESE MANUTENZIONE STRAORDINARIA MEZZO DI SERVIZIO (PIAGGIO PORTER) (Ex Cap. 79500)</t>
  </si>
  <si>
    <t>U.2.05.99.99.000 - Altre spese in conto capitale n.a.c.</t>
  </si>
  <si>
    <t>01.06.2 - 6250/31005/1 - REALIZZAZIONE CANCELLO PER AREA SGAMBAMENTO CANI</t>
  </si>
  <si>
    <t>U.2.05.99.99.999 - Altre spese in conto capitale n.a.c.</t>
  </si>
  <si>
    <t>01.06.2 - 6250/31005/99 - REALIZZAZIONE CANCELLO PER ACCESSO BIBLIOTECA</t>
  </si>
  <si>
    <t>50.02.4 - 11050/9200/1 - QUOTE DI CAPITALE PER AMMORTAMENTO DI MUTUI PER INVESTIMENTI (Ex Cap. 92000)</t>
  </si>
  <si>
    <t>U.4.03.01.04.000 - Rimborso Mutui e altri finanziamenti a medio lungo termine a Imprese</t>
  </si>
  <si>
    <t>99.01.7 - 13530/9300/1 - VERSAMENTO DELLE RITENUTE PREVID. ED ASSISTENZ. PER IL PERSONALE (Ex Cap. 93000)</t>
  </si>
  <si>
    <t>U.7.01.02.02.000 - Versamenti di ritenute previdenziali e assistenziali su Redditi da lavoro dipendente riscosse per conto terzi</t>
  </si>
  <si>
    <t>99.01.7 - 13540/9400/1 - VERSAMENTO DELLE RITENUTE ERARIALI  PERSONALE ED ASSIMILATI (Ex Cap. 94000)</t>
  </si>
  <si>
    <t>U.7.01.02.01.000 - Versamenti di ritenute erariali su Redditi da lavoro dipendente riscosse per conto terzi</t>
  </si>
  <si>
    <t>99.01.7 - 13540/9450/1 - VERSAMENTO RITENUTE FISCALI SU LAVORO AUTONOMO</t>
  </si>
  <si>
    <t>U.7.01.03.01.000 - Versamenti di ritenute erariali su Redditi da lavoro autonomo per conto terzi</t>
  </si>
  <si>
    <t>U.7.01.03.01.001 - Versamenti di ritenute erariali su Redditi da lavoro autonomo per conto terzi</t>
  </si>
  <si>
    <t>99.01.7 - 13540/9970/1 - VERSAMENTO IVA  SPLIT PAYMENT (ISTITUZIONALE)</t>
  </si>
  <si>
    <t>U.7.01.01.02.000 - Versamento delle ritenute per scissione contabile IVA (split payment)</t>
  </si>
  <si>
    <t>U.7.01.01.02.001 - Versamento delle ritenute per scissione contabile IVA (split payment)</t>
  </si>
  <si>
    <t>99.01.7 - 13540/9976/1 - VERSAMENTO DELLA RITENUTA DEL 4% SUI CONTRIBUTI PUBBLICI</t>
  </si>
  <si>
    <t>U.7.01.01.01.000 - Versamento della ritenuta del 4% sui contributi pubblici</t>
  </si>
  <si>
    <t>U.7.01.01.01.001 - Versamento della ritenuta del 4% sui contributi pubblici</t>
  </si>
  <si>
    <t>99.01.7 - 13550/9500/1 - VERSAMENTO DI ALTRE RITENUTE AL PERSONALE PER CONTO DI TERZI (Ex Cap. 95000)</t>
  </si>
  <si>
    <t>U.7.01.02.99.000 - Altri versamenti di ritenute al personale dipendente per conto di terzi</t>
  </si>
  <si>
    <t>99.01.7 - 13580/9800/1 - ANTICIPAZIONI DI FONDI PER IL SERVIZIO DI ECONOMATO (Ex Cap. 98000)</t>
  </si>
  <si>
    <t>U.7.01.99.03.000 - Costituzione fondi economali e carte aziendali</t>
  </si>
  <si>
    <t>99.01.7 - 13560/9600/1 - RESTITUZIONE DEPOSITI CAUZIONALI (Ex Cap. 96000)</t>
  </si>
  <si>
    <t>U.7.02.04.02.000 - Restituzione di depositi cauzionali o contrattuali di terzi</t>
  </si>
  <si>
    <t>99.01.7 - 13570/9700/1 - SERVIZI PER CONTO DI TERZI (Ex Cap. 97000)</t>
  </si>
  <si>
    <t>U.7.02.99.99.000 - Altre uscite per conto terzi n.a.c.</t>
  </si>
  <si>
    <t>99.01.7 - 13570/9700/2 - CIE CARTE D'IDENTITÀ ELETTRONICHE - QUOTA MINISTERO DELL'INTERNO (€ 16,79)</t>
  </si>
  <si>
    <t>U.7.02.01.02.000 - Acquisto di servizi per conto di terzi</t>
  </si>
  <si>
    <t>U.7.02.01.02.001 - Acquisto di servizi per conto di terzi</t>
  </si>
  <si>
    <t>99.01.7 - 13570/9710/1 - VERSAMENTO TEFA</t>
  </si>
  <si>
    <t>U.7.02.05.01.000 - Versamenti di imposte e tasse di natura corrente riscosse per conto di terzi</t>
  </si>
  <si>
    <t>U.7.02.05.01.001 - Versamenti di imposte e tasse di natura corrente riscosse per conto di terzi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</si>
</sst>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92">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9" fillId="0" borderId="82"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27" xfId="12" applyNumberFormat="1" applyFont="1" applyBorder="1" applyProtection="1">
      <protection locked="0"/>
    </xf>
    <xf numFmtId="3" fontId="19" fillId="0" borderId="83" xfId="12" applyNumberFormat="1" applyFont="1" applyBorder="1" applyProtection="1">
      <protection locked="0"/>
    </xf>
    <xf numFmtId="3" fontId="19" fillId="0" borderId="28"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4" fillId="0" borderId="82" xfId="12" applyNumberFormat="1" applyFont="1" applyBorder="1" applyProtection="1">
      <protection locked="0"/>
    </xf>
    <xf numFmtId="3" fontId="14" fillId="0" borderId="83" xfId="12" applyNumberFormat="1" applyFont="1" applyBorder="1" applyProtection="1">
      <protection locked="0"/>
    </xf>
    <xf numFmtId="3" fontId="14" fillId="0" borderId="87" xfId="12" applyNumberFormat="1" applyFont="1" applyBorder="1" applyProtection="1">
      <protection locked="0"/>
    </xf>
    <xf numFmtId="3" fontId="14" fillId="0" borderId="88" xfId="12" applyNumberFormat="1" applyFont="1" applyBorder="1" applyProtection="1">
      <protection locked="0"/>
    </xf>
    <xf numFmtId="3" fontId="6" fillId="0" borderId="92" xfId="12" applyNumberFormat="1" applyFont="1" applyBorder="1" applyProtection="1">
      <protection locked="0"/>
    </xf>
    <xf numFmtId="3" fontId="14" fillId="0" borderId="90" xfId="12" applyNumberFormat="1" applyFont="1" applyBorder="1" applyProtection="1">
      <protection locked="0"/>
    </xf>
    <xf numFmtId="3" fontId="6" fillId="0" borderId="90" xfId="12" applyNumberFormat="1" applyFont="1" applyBorder="1" applyProtection="1">
      <protection locked="0"/>
    </xf>
    <xf numFmtId="3" fontId="14"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GridLines="0" topLeftCell="A103"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78" t="s">
        <v>164</v>
      </c>
      <c r="B5" s="278"/>
      <c r="C5" s="278"/>
      <c r="D5" s="278"/>
      <c r="E5" s="278"/>
      <c r="F5" s="278"/>
      <c r="G5" s="278"/>
      <c r="H5" s="278"/>
      <c r="I5" s="278"/>
      <c r="J5" s="278"/>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78" t="s">
        <v>166</v>
      </c>
      <c r="B9" s="278"/>
      <c r="C9" s="278"/>
      <c r="D9" s="278"/>
      <c r="E9" s="278"/>
      <c r="F9" s="278"/>
      <c r="G9" s="278"/>
      <c r="H9" s="278"/>
      <c r="I9" s="278"/>
      <c r="J9" s="278"/>
    </row>
    <row r="10" spans="1:10" s="24" customFormat="1" ht="18.75" customHeight="1" x14ac:dyDescent="0.25">
      <c r="A10" s="22"/>
      <c r="B10" s="23"/>
      <c r="C10" s="23"/>
      <c r="D10" s="23"/>
      <c r="E10" s="23"/>
      <c r="F10" s="23"/>
      <c r="G10" s="23"/>
      <c r="H10" s="23"/>
      <c r="I10" s="23"/>
      <c r="J10" s="23"/>
    </row>
    <row r="11" spans="1:10" ht="15.6" customHeight="1" x14ac:dyDescent="0.25">
      <c r="A11" s="275" t="s">
        <v>130</v>
      </c>
      <c r="B11" s="286" t="s">
        <v>131</v>
      </c>
      <c r="C11" s="13" t="s">
        <v>3</v>
      </c>
      <c r="D11" s="12"/>
      <c r="E11" s="12"/>
      <c r="F11" s="12"/>
      <c r="G11" s="12"/>
      <c r="H11" s="12"/>
      <c r="I11" s="12"/>
      <c r="J11" s="11"/>
    </row>
    <row r="12" spans="1:10" ht="33" customHeight="1" x14ac:dyDescent="0.25">
      <c r="A12" s="276"/>
      <c r="B12" s="282"/>
      <c r="C12" s="288" t="s">
        <v>177</v>
      </c>
      <c r="D12" s="289"/>
      <c r="E12" s="8" t="s">
        <v>178</v>
      </c>
      <c r="F12" s="7"/>
      <c r="G12" s="6" t="s">
        <v>179</v>
      </c>
      <c r="H12" s="7"/>
      <c r="I12" s="6" t="s">
        <v>180</v>
      </c>
      <c r="J12" s="5"/>
    </row>
    <row r="13" spans="1:10" ht="37.5" customHeight="1" x14ac:dyDescent="0.25">
      <c r="A13" s="277"/>
      <c r="B13" s="287"/>
      <c r="C13" s="25" t="s">
        <v>143</v>
      </c>
      <c r="D13" s="26" t="s">
        <v>181</v>
      </c>
      <c r="E13" s="27" t="s">
        <v>143</v>
      </c>
      <c r="F13" s="28" t="s">
        <v>181</v>
      </c>
      <c r="G13" s="29" t="s">
        <v>143</v>
      </c>
      <c r="H13" s="28" t="s">
        <v>181</v>
      </c>
      <c r="I13" s="29" t="s">
        <v>143</v>
      </c>
      <c r="J13" s="30" t="s">
        <v>181</v>
      </c>
    </row>
    <row r="14" spans="1:10" s="34" customFormat="1" ht="19.5" customHeight="1" x14ac:dyDescent="0.2">
      <c r="A14" s="31"/>
      <c r="B14" s="32" t="s">
        <v>138</v>
      </c>
      <c r="C14" s="62">
        <v>609452.34</v>
      </c>
      <c r="D14" s="63">
        <v>736989.15</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+C18+C25+C26+C27</f>
        <v>77394.2</v>
      </c>
      <c r="D17" s="65">
        <f t="shared" si="0"/>
        <v>56664.24</v>
      </c>
      <c r="E17" s="65">
        <f t="shared" si="0"/>
        <v>227076.97000000003</v>
      </c>
      <c r="F17" s="65">
        <f t="shared" si="0"/>
        <v>120098.79000000001</v>
      </c>
      <c r="G17" s="65">
        <f t="shared" si="0"/>
        <v>447487.04</v>
      </c>
      <c r="H17" s="65">
        <f t="shared" si="0"/>
        <v>375879.01</v>
      </c>
      <c r="I17" s="65">
        <f t="shared" si="0"/>
        <v>675868.41999999993</v>
      </c>
      <c r="J17" s="66">
        <f t="shared" si="0"/>
        <v>691819.66999999993</v>
      </c>
    </row>
    <row r="18" spans="1:10" x14ac:dyDescent="0.25">
      <c r="A18" s="43" t="s">
        <v>147</v>
      </c>
      <c r="B18" s="42" t="s">
        <v>148</v>
      </c>
      <c r="C18" s="67">
        <f t="shared" ref="C18:J18" si="1">SUM(C19:C24)</f>
        <v>77394.2</v>
      </c>
      <c r="D18" s="68">
        <f t="shared" si="1"/>
        <v>56664.24</v>
      </c>
      <c r="E18" s="69">
        <f t="shared" si="1"/>
        <v>227076.97000000003</v>
      </c>
      <c r="F18" s="68">
        <f t="shared" si="1"/>
        <v>120098.79000000001</v>
      </c>
      <c r="G18" s="69">
        <f t="shared" si="1"/>
        <v>447487.04</v>
      </c>
      <c r="H18" s="69">
        <f t="shared" si="1"/>
        <v>375879.01</v>
      </c>
      <c r="I18" s="69">
        <f t="shared" si="1"/>
        <v>675868.41999999993</v>
      </c>
      <c r="J18" s="70">
        <f t="shared" si="1"/>
        <v>691819.66999999993</v>
      </c>
    </row>
    <row r="19" spans="1:10" x14ac:dyDescent="0.25">
      <c r="A19" s="43" t="s">
        <v>4</v>
      </c>
      <c r="B19" s="42" t="s">
        <v>154</v>
      </c>
      <c r="C19" s="71">
        <v>39505.06</v>
      </c>
      <c r="D19" s="72">
        <v>36158.25</v>
      </c>
      <c r="E19" s="73">
        <v>129590.14</v>
      </c>
      <c r="F19" s="73">
        <v>38997.660000000003</v>
      </c>
      <c r="G19" s="73">
        <v>137112.95999999999</v>
      </c>
      <c r="H19" s="73">
        <v>130077.98</v>
      </c>
      <c r="I19" s="72">
        <v>249080.86</v>
      </c>
      <c r="J19" s="74">
        <v>238942.07999999999</v>
      </c>
    </row>
    <row r="20" spans="1:10" x14ac:dyDescent="0.25">
      <c r="A20" s="43" t="s">
        <v>156</v>
      </c>
      <c r="B20" s="42" t="s">
        <v>142</v>
      </c>
      <c r="C20" s="71">
        <v>3946.68</v>
      </c>
      <c r="D20" s="72">
        <v>0</v>
      </c>
      <c r="E20" s="73">
        <v>4444.68</v>
      </c>
      <c r="F20" s="73">
        <v>0</v>
      </c>
      <c r="G20" s="73">
        <v>6250.68</v>
      </c>
      <c r="H20" s="73">
        <v>696</v>
      </c>
      <c r="I20" s="72">
        <v>7509.16</v>
      </c>
      <c r="J20" s="74">
        <v>696</v>
      </c>
    </row>
    <row r="21" spans="1:10" x14ac:dyDescent="0.25">
      <c r="A21" s="43" t="s">
        <v>141</v>
      </c>
      <c r="B21" s="42" t="s">
        <v>140</v>
      </c>
      <c r="C21" s="71">
        <v>25878.44</v>
      </c>
      <c r="D21" s="72">
        <v>14115.03</v>
      </c>
      <c r="E21" s="73">
        <v>79961.759999999995</v>
      </c>
      <c r="F21" s="73">
        <v>68718.39</v>
      </c>
      <c r="G21" s="73">
        <v>151822.76999999999</v>
      </c>
      <c r="H21" s="73">
        <v>142628.32999999999</v>
      </c>
      <c r="I21" s="72">
        <v>205514.77</v>
      </c>
      <c r="J21" s="74">
        <v>223327.53</v>
      </c>
    </row>
    <row r="22" spans="1:10" x14ac:dyDescent="0.25">
      <c r="A22" s="43" t="s">
        <v>139</v>
      </c>
      <c r="B22" s="42" t="s">
        <v>183</v>
      </c>
      <c r="C22" s="71">
        <v>8064.02</v>
      </c>
      <c r="D22" s="72">
        <v>6390.96</v>
      </c>
      <c r="E22" s="73">
        <v>13080.39</v>
      </c>
      <c r="F22" s="73">
        <v>12382.74</v>
      </c>
      <c r="G22" s="73">
        <v>152300.63</v>
      </c>
      <c r="H22" s="73">
        <v>102476.7</v>
      </c>
      <c r="I22" s="72">
        <v>213763.63</v>
      </c>
      <c r="J22" s="74">
        <v>228854.06</v>
      </c>
    </row>
    <row r="23" spans="1:10" x14ac:dyDescent="0.25">
      <c r="A23" s="43" t="s">
        <v>184</v>
      </c>
      <c r="B23" s="42" t="s">
        <v>185</v>
      </c>
      <c r="C23" s="71"/>
      <c r="D23" s="72"/>
      <c r="E23" s="73"/>
      <c r="F23" s="73"/>
      <c r="G23" s="73"/>
      <c r="H23" s="73"/>
      <c r="I23" s="72"/>
      <c r="J23" s="74"/>
    </row>
    <row r="24" spans="1:10" x14ac:dyDescent="0.25">
      <c r="A24" s="43"/>
      <c r="B24" s="42"/>
      <c r="C24" s="71"/>
      <c r="D24" s="73"/>
      <c r="E24" s="73"/>
      <c r="F24" s="73"/>
      <c r="G24" s="73"/>
      <c r="H24" s="73"/>
      <c r="I24" s="73"/>
      <c r="J24" s="74"/>
    </row>
    <row r="25" spans="1:10" x14ac:dyDescent="0.25">
      <c r="A25" s="43" t="s">
        <v>8</v>
      </c>
      <c r="B25" s="42" t="s">
        <v>158</v>
      </c>
      <c r="C25" s="71"/>
      <c r="D25" s="73"/>
      <c r="E25" s="73"/>
      <c r="F25" s="73"/>
      <c r="G25" s="73"/>
      <c r="H25" s="73"/>
      <c r="I25" s="73"/>
      <c r="J25" s="74"/>
    </row>
    <row r="26" spans="1:10" x14ac:dyDescent="0.25">
      <c r="A26" s="43" t="s">
        <v>9</v>
      </c>
      <c r="B26" s="42" t="s">
        <v>159</v>
      </c>
      <c r="C26" s="71"/>
      <c r="D26" s="73"/>
      <c r="E26" s="73"/>
      <c r="F26" s="73"/>
      <c r="G26" s="73"/>
      <c r="H26" s="73"/>
      <c r="I26" s="73"/>
      <c r="J26" s="74"/>
    </row>
    <row r="27" spans="1:10" x14ac:dyDescent="0.25">
      <c r="A27" s="43" t="s">
        <v>11</v>
      </c>
      <c r="B27" s="42" t="s">
        <v>10</v>
      </c>
      <c r="C27" s="71"/>
      <c r="D27" s="73"/>
      <c r="E27" s="73"/>
      <c r="F27" s="73"/>
      <c r="G27" s="73"/>
      <c r="H27" s="73"/>
      <c r="I27" s="73"/>
      <c r="J27" s="74"/>
    </row>
    <row r="28" spans="1:10" x14ac:dyDescent="0.25">
      <c r="A28" s="43" t="s">
        <v>13</v>
      </c>
      <c r="B28" s="44" t="s">
        <v>12</v>
      </c>
      <c r="C28" s="71">
        <v>1955.2</v>
      </c>
      <c r="D28" s="73">
        <v>0</v>
      </c>
      <c r="E28" s="73">
        <v>129916.57</v>
      </c>
      <c r="F28" s="73">
        <v>0</v>
      </c>
      <c r="G28" s="73">
        <v>133395.31</v>
      </c>
      <c r="H28" s="73">
        <v>128242.77</v>
      </c>
      <c r="I28" s="73">
        <v>199322.8</v>
      </c>
      <c r="J28" s="74">
        <v>213368.64</v>
      </c>
    </row>
    <row r="29" spans="1:10" ht="30" x14ac:dyDescent="0.25">
      <c r="A29" s="45" t="s">
        <v>5</v>
      </c>
      <c r="B29" s="46" t="s">
        <v>136</v>
      </c>
      <c r="C29" s="75">
        <f t="shared" ref="C29:J29" si="2">+C17+C28</f>
        <v>79349.399999999994</v>
      </c>
      <c r="D29" s="76">
        <f t="shared" si="2"/>
        <v>56664.24</v>
      </c>
      <c r="E29" s="76">
        <f t="shared" si="2"/>
        <v>356993.54000000004</v>
      </c>
      <c r="F29" s="76">
        <f t="shared" si="2"/>
        <v>120098.79000000001</v>
      </c>
      <c r="G29" s="76">
        <f t="shared" si="2"/>
        <v>580882.35</v>
      </c>
      <c r="H29" s="76">
        <f t="shared" si="2"/>
        <v>504121.78</v>
      </c>
      <c r="I29" s="76">
        <f t="shared" si="2"/>
        <v>875191.22</v>
      </c>
      <c r="J29" s="77">
        <f t="shared" si="2"/>
        <v>905188.30999999994</v>
      </c>
    </row>
    <row r="30" spans="1:10" s="47" customFormat="1" x14ac:dyDescent="0.25">
      <c r="A30" s="43" t="s">
        <v>17</v>
      </c>
      <c r="B30" s="42" t="s">
        <v>16</v>
      </c>
      <c r="C30" s="78">
        <v>13007.76</v>
      </c>
      <c r="D30" s="79">
        <v>0</v>
      </c>
      <c r="E30" s="79">
        <v>21493.57</v>
      </c>
      <c r="F30" s="80">
        <v>0</v>
      </c>
      <c r="G30" s="80">
        <v>24256.23</v>
      </c>
      <c r="H30" s="80">
        <v>1623.86</v>
      </c>
      <c r="I30" s="81">
        <v>30903.599999999999</v>
      </c>
      <c r="J30" s="82">
        <v>21504.31</v>
      </c>
    </row>
    <row r="31" spans="1:10" x14ac:dyDescent="0.25">
      <c r="A31" s="43" t="s">
        <v>19</v>
      </c>
      <c r="B31" s="42" t="s">
        <v>18</v>
      </c>
      <c r="C31" s="78">
        <v>15254.6</v>
      </c>
      <c r="D31" s="79">
        <v>0</v>
      </c>
      <c r="E31" s="79">
        <v>40635.440000000002</v>
      </c>
      <c r="F31" s="80">
        <v>0</v>
      </c>
      <c r="G31" s="80">
        <v>40635.440000000002</v>
      </c>
      <c r="H31" s="80">
        <v>4167.0200000000004</v>
      </c>
      <c r="I31" s="81">
        <v>59981.07</v>
      </c>
      <c r="J31" s="82">
        <v>4167.0200000000004</v>
      </c>
    </row>
    <row r="32" spans="1:10" x14ac:dyDescent="0.25">
      <c r="A32" s="43"/>
      <c r="B32" s="42" t="s">
        <v>120</v>
      </c>
      <c r="C32" s="78">
        <v>0</v>
      </c>
      <c r="D32" s="79">
        <v>0</v>
      </c>
      <c r="E32" s="79">
        <v>0</v>
      </c>
      <c r="F32" s="80">
        <v>12407.72</v>
      </c>
      <c r="G32" s="80">
        <v>12</v>
      </c>
      <c r="H32" s="80">
        <v>22053.47</v>
      </c>
      <c r="I32" s="81">
        <v>12</v>
      </c>
      <c r="J32" s="82">
        <v>60526.32</v>
      </c>
    </row>
    <row r="33" spans="1:10" x14ac:dyDescent="0.25">
      <c r="A33" s="45" t="s">
        <v>15</v>
      </c>
      <c r="B33" s="48" t="s">
        <v>135</v>
      </c>
      <c r="C33" s="75">
        <f t="shared" ref="C33:J33" si="3">+C32+C31+C30</f>
        <v>28262.36</v>
      </c>
      <c r="D33" s="76">
        <f t="shared" si="3"/>
        <v>0</v>
      </c>
      <c r="E33" s="76">
        <f t="shared" si="3"/>
        <v>62129.01</v>
      </c>
      <c r="F33" s="76">
        <f t="shared" si="3"/>
        <v>12407.72</v>
      </c>
      <c r="G33" s="76">
        <f t="shared" si="3"/>
        <v>64903.67</v>
      </c>
      <c r="H33" s="76">
        <f t="shared" si="3"/>
        <v>27844.350000000002</v>
      </c>
      <c r="I33" s="76">
        <f t="shared" si="3"/>
        <v>90896.67</v>
      </c>
      <c r="J33" s="77">
        <f t="shared" si="3"/>
        <v>86197.65</v>
      </c>
    </row>
    <row r="34" spans="1:10" x14ac:dyDescent="0.25">
      <c r="A34" s="43" t="s">
        <v>22</v>
      </c>
      <c r="B34" s="49" t="s">
        <v>21</v>
      </c>
      <c r="C34" s="78">
        <v>40014.839999999997</v>
      </c>
      <c r="D34" s="79">
        <v>17964.419999999998</v>
      </c>
      <c r="E34" s="79">
        <v>81811.199999999997</v>
      </c>
      <c r="F34" s="80">
        <v>43009.9</v>
      </c>
      <c r="G34" s="80">
        <v>102447.79</v>
      </c>
      <c r="H34" s="80">
        <v>70273.759999999995</v>
      </c>
      <c r="I34" s="81">
        <v>134841.18</v>
      </c>
      <c r="J34" s="82">
        <v>106595.53</v>
      </c>
    </row>
    <row r="35" spans="1:10" ht="30" x14ac:dyDescent="0.25">
      <c r="A35" s="43" t="s">
        <v>24</v>
      </c>
      <c r="B35" s="49" t="s">
        <v>23</v>
      </c>
      <c r="C35" s="78"/>
      <c r="D35" s="79">
        <v>500</v>
      </c>
      <c r="E35" s="79"/>
      <c r="F35" s="80">
        <v>500</v>
      </c>
      <c r="G35" s="80"/>
      <c r="H35" s="80">
        <v>537.49</v>
      </c>
      <c r="I35" s="81">
        <v>50</v>
      </c>
      <c r="J35" s="82">
        <v>584.84</v>
      </c>
    </row>
    <row r="36" spans="1:10" x14ac:dyDescent="0.25">
      <c r="A36" s="43" t="s">
        <v>26</v>
      </c>
      <c r="B36" s="42" t="s">
        <v>25</v>
      </c>
      <c r="C36" s="78">
        <v>0.18</v>
      </c>
      <c r="D36" s="79">
        <v>0.3</v>
      </c>
      <c r="E36" s="79">
        <v>0.18</v>
      </c>
      <c r="F36" s="80">
        <v>0.3</v>
      </c>
      <c r="G36" s="80">
        <v>0.18</v>
      </c>
      <c r="H36" s="80">
        <v>0.3</v>
      </c>
      <c r="I36" s="81">
        <v>1.8</v>
      </c>
      <c r="J36" s="82">
        <v>1.56</v>
      </c>
    </row>
    <row r="37" spans="1:10" x14ac:dyDescent="0.25">
      <c r="A37" s="43" t="s">
        <v>28</v>
      </c>
      <c r="B37" s="42" t="s">
        <v>27</v>
      </c>
      <c r="C37" s="83"/>
      <c r="D37" s="84"/>
      <c r="E37" s="84"/>
      <c r="F37" s="85"/>
      <c r="G37" s="85"/>
      <c r="H37" s="85"/>
      <c r="I37" s="86"/>
      <c r="J37" s="87"/>
    </row>
    <row r="38" spans="1:10" x14ac:dyDescent="0.25">
      <c r="A38" s="43" t="s">
        <v>30</v>
      </c>
      <c r="B38" s="42" t="s">
        <v>29</v>
      </c>
      <c r="C38" s="83">
        <v>7667.42</v>
      </c>
      <c r="D38" s="84">
        <v>4602.3100000000004</v>
      </c>
      <c r="E38" s="84">
        <v>17928.13</v>
      </c>
      <c r="F38" s="85">
        <v>8168.68</v>
      </c>
      <c r="G38" s="85">
        <v>21862.48</v>
      </c>
      <c r="H38" s="85">
        <v>17371.349999999999</v>
      </c>
      <c r="I38" s="86">
        <v>27729.87</v>
      </c>
      <c r="J38" s="87">
        <v>25456.54</v>
      </c>
    </row>
    <row r="39" spans="1:10" x14ac:dyDescent="0.25">
      <c r="A39" s="45" t="s">
        <v>20</v>
      </c>
      <c r="B39" s="48" t="s">
        <v>119</v>
      </c>
      <c r="C39" s="75">
        <f t="shared" ref="C39:J39" si="4">+C38+C37+C36+C35+C34</f>
        <v>47682.439999999995</v>
      </c>
      <c r="D39" s="76">
        <f t="shared" si="4"/>
        <v>23067.03</v>
      </c>
      <c r="E39" s="76">
        <f t="shared" si="4"/>
        <v>99739.51</v>
      </c>
      <c r="F39" s="76">
        <f t="shared" si="4"/>
        <v>51678.880000000005</v>
      </c>
      <c r="G39" s="76">
        <f t="shared" si="4"/>
        <v>124310.45</v>
      </c>
      <c r="H39" s="76">
        <f t="shared" si="4"/>
        <v>88182.9</v>
      </c>
      <c r="I39" s="76">
        <f t="shared" si="4"/>
        <v>162622.84999999998</v>
      </c>
      <c r="J39" s="77">
        <f t="shared" si="4"/>
        <v>132638.47</v>
      </c>
    </row>
    <row r="40" spans="1:10" x14ac:dyDescent="0.25">
      <c r="A40" s="43" t="s">
        <v>33</v>
      </c>
      <c r="B40" s="42" t="s">
        <v>32</v>
      </c>
      <c r="C40" s="83"/>
      <c r="D40" s="84"/>
      <c r="E40" s="84"/>
      <c r="F40" s="85"/>
      <c r="G40" s="85"/>
      <c r="H40" s="85"/>
      <c r="I40" s="86"/>
      <c r="J40" s="87"/>
    </row>
    <row r="41" spans="1:10" x14ac:dyDescent="0.25">
      <c r="A41" s="43" t="s">
        <v>34</v>
      </c>
      <c r="B41" s="42" t="s">
        <v>0</v>
      </c>
      <c r="C41" s="83">
        <v>2000</v>
      </c>
      <c r="D41" s="84">
        <v>0</v>
      </c>
      <c r="E41" s="84">
        <v>27000</v>
      </c>
      <c r="F41" s="85">
        <v>25000</v>
      </c>
      <c r="G41" s="85">
        <v>55925.5</v>
      </c>
      <c r="H41" s="85">
        <v>25000</v>
      </c>
      <c r="I41" s="86">
        <v>81925.5</v>
      </c>
      <c r="J41" s="87">
        <v>28144.240000000002</v>
      </c>
    </row>
    <row r="42" spans="1:10" x14ac:dyDescent="0.25">
      <c r="A42" s="43" t="s">
        <v>35</v>
      </c>
      <c r="B42" s="42" t="s">
        <v>1</v>
      </c>
      <c r="C42" s="83"/>
      <c r="D42" s="84"/>
      <c r="E42" s="84"/>
      <c r="F42" s="85"/>
      <c r="G42" s="85"/>
      <c r="H42" s="85"/>
      <c r="I42" s="86"/>
      <c r="J42" s="87"/>
    </row>
    <row r="43" spans="1:10" x14ac:dyDescent="0.25">
      <c r="A43" s="43" t="s">
        <v>37</v>
      </c>
      <c r="B43" s="42" t="s">
        <v>36</v>
      </c>
      <c r="C43" s="78"/>
      <c r="D43" s="79"/>
      <c r="E43" s="79"/>
      <c r="F43" s="80"/>
      <c r="G43" s="80"/>
      <c r="H43" s="80"/>
      <c r="I43" s="81"/>
      <c r="J43" s="82"/>
    </row>
    <row r="44" spans="1:10" x14ac:dyDescent="0.25">
      <c r="A44" s="43" t="s">
        <v>38</v>
      </c>
      <c r="B44" s="42" t="s">
        <v>2</v>
      </c>
      <c r="C44" s="78">
        <v>13847.47</v>
      </c>
      <c r="D44" s="79">
        <v>0</v>
      </c>
      <c r="E44" s="79">
        <v>15363.47</v>
      </c>
      <c r="F44" s="80">
        <v>0</v>
      </c>
      <c r="G44" s="80">
        <v>21255.49</v>
      </c>
      <c r="H44" s="80">
        <v>1548</v>
      </c>
      <c r="I44" s="81">
        <v>24301.71</v>
      </c>
      <c r="J44" s="82">
        <v>9256</v>
      </c>
    </row>
    <row r="45" spans="1:10" x14ac:dyDescent="0.25">
      <c r="A45" s="45" t="s">
        <v>31</v>
      </c>
      <c r="B45" s="48" t="s">
        <v>118</v>
      </c>
      <c r="C45" s="75">
        <f t="shared" ref="C45:J45" si="5">+C44+C43+C42+C41+C40</f>
        <v>15847.47</v>
      </c>
      <c r="D45" s="76">
        <f t="shared" si="5"/>
        <v>0</v>
      </c>
      <c r="E45" s="76">
        <f t="shared" si="5"/>
        <v>42363.47</v>
      </c>
      <c r="F45" s="76">
        <f t="shared" si="5"/>
        <v>25000</v>
      </c>
      <c r="G45" s="76">
        <f t="shared" si="5"/>
        <v>77180.990000000005</v>
      </c>
      <c r="H45" s="76">
        <f t="shared" si="5"/>
        <v>26548</v>
      </c>
      <c r="I45" s="76">
        <f t="shared" si="5"/>
        <v>106227.20999999999</v>
      </c>
      <c r="J45" s="77">
        <f t="shared" si="5"/>
        <v>37400.240000000005</v>
      </c>
    </row>
    <row r="46" spans="1:10" x14ac:dyDescent="0.25">
      <c r="A46" s="43" t="s">
        <v>41</v>
      </c>
      <c r="B46" s="42" t="s">
        <v>40</v>
      </c>
      <c r="C46" s="83"/>
      <c r="D46" s="84"/>
      <c r="E46" s="84"/>
      <c r="F46" s="85"/>
      <c r="G46" s="85"/>
      <c r="H46" s="85"/>
      <c r="I46" s="86"/>
      <c r="J46" s="87"/>
    </row>
    <row r="47" spans="1:10" x14ac:dyDescent="0.25">
      <c r="A47" s="43" t="s">
        <v>43</v>
      </c>
      <c r="B47" s="42" t="s">
        <v>42</v>
      </c>
      <c r="C47" s="83"/>
      <c r="D47" s="84"/>
      <c r="E47" s="84"/>
      <c r="F47" s="85"/>
      <c r="G47" s="85"/>
      <c r="H47" s="85"/>
      <c r="I47" s="86"/>
      <c r="J47" s="87"/>
    </row>
    <row r="48" spans="1:10" x14ac:dyDescent="0.25">
      <c r="A48" s="43" t="s">
        <v>45</v>
      </c>
      <c r="B48" s="42" t="s">
        <v>44</v>
      </c>
      <c r="C48" s="83"/>
      <c r="D48" s="84"/>
      <c r="E48" s="84"/>
      <c r="F48" s="85"/>
      <c r="G48" s="85"/>
      <c r="H48" s="85"/>
      <c r="I48" s="86"/>
      <c r="J48" s="87"/>
    </row>
    <row r="49" spans="1:10" x14ac:dyDescent="0.25">
      <c r="A49" s="43" t="s">
        <v>47</v>
      </c>
      <c r="B49" s="42" t="s">
        <v>46</v>
      </c>
      <c r="C49" s="88"/>
      <c r="D49" s="89"/>
      <c r="E49" s="89"/>
      <c r="F49" s="90"/>
      <c r="G49" s="90"/>
      <c r="H49" s="90"/>
      <c r="I49" s="91"/>
      <c r="J49" s="92"/>
    </row>
    <row r="50" spans="1:10" x14ac:dyDescent="0.25">
      <c r="A50" s="45" t="s">
        <v>39</v>
      </c>
      <c r="B50" s="46" t="s">
        <v>117</v>
      </c>
      <c r="C50" s="75">
        <f t="shared" ref="C50:J50" si="6">+C49+C48+C47+C46</f>
        <v>0</v>
      </c>
      <c r="D50" s="76">
        <f t="shared" si="6"/>
        <v>0</v>
      </c>
      <c r="E50" s="76">
        <f t="shared" si="6"/>
        <v>0</v>
      </c>
      <c r="F50" s="76">
        <f t="shared" si="6"/>
        <v>0</v>
      </c>
      <c r="G50" s="76">
        <f t="shared" si="6"/>
        <v>0</v>
      </c>
      <c r="H50" s="76">
        <f t="shared" si="6"/>
        <v>0</v>
      </c>
      <c r="I50" s="76">
        <f t="shared" si="6"/>
        <v>0</v>
      </c>
      <c r="J50" s="77">
        <f t="shared" si="6"/>
        <v>0</v>
      </c>
    </row>
    <row r="51" spans="1:10" x14ac:dyDescent="0.25">
      <c r="A51" s="43" t="s">
        <v>50</v>
      </c>
      <c r="B51" s="42" t="s">
        <v>49</v>
      </c>
      <c r="C51" s="88"/>
      <c r="D51" s="89"/>
      <c r="E51" s="89"/>
      <c r="F51" s="90"/>
      <c r="G51" s="90"/>
      <c r="H51" s="90"/>
      <c r="I51" s="91"/>
      <c r="J51" s="92"/>
    </row>
    <row r="52" spans="1:10" x14ac:dyDescent="0.25">
      <c r="A52" s="43" t="s">
        <v>52</v>
      </c>
      <c r="B52" s="42" t="s">
        <v>51</v>
      </c>
      <c r="C52" s="88"/>
      <c r="D52" s="89"/>
      <c r="E52" s="89"/>
      <c r="F52" s="90"/>
      <c r="G52" s="90"/>
      <c r="H52" s="90"/>
      <c r="I52" s="91"/>
      <c r="J52" s="92"/>
    </row>
    <row r="53" spans="1:10" x14ac:dyDescent="0.25">
      <c r="A53" s="43" t="s">
        <v>54</v>
      </c>
      <c r="B53" s="42" t="s">
        <v>53</v>
      </c>
      <c r="C53" s="88"/>
      <c r="D53" s="89"/>
      <c r="E53" s="89"/>
      <c r="F53" s="90"/>
      <c r="G53" s="90"/>
      <c r="H53" s="90"/>
      <c r="I53" s="91"/>
      <c r="J53" s="92"/>
    </row>
    <row r="54" spans="1:10" x14ac:dyDescent="0.25">
      <c r="A54" s="43" t="s">
        <v>56</v>
      </c>
      <c r="B54" s="42" t="s">
        <v>55</v>
      </c>
      <c r="C54" s="88"/>
      <c r="D54" s="89"/>
      <c r="E54" s="89"/>
      <c r="F54" s="90"/>
      <c r="G54" s="90"/>
      <c r="H54" s="90"/>
      <c r="I54" s="91"/>
      <c r="J54" s="92"/>
    </row>
    <row r="55" spans="1:10" x14ac:dyDescent="0.25">
      <c r="A55" s="45" t="s">
        <v>48</v>
      </c>
      <c r="B55" s="48" t="s">
        <v>116</v>
      </c>
      <c r="C55" s="75">
        <f t="shared" ref="C55:J55" si="7">+C54+C53+C52+C51</f>
        <v>0</v>
      </c>
      <c r="D55" s="76">
        <f t="shared" si="7"/>
        <v>0</v>
      </c>
      <c r="E55" s="76">
        <f t="shared" si="7"/>
        <v>0</v>
      </c>
      <c r="F55" s="76">
        <f t="shared" si="7"/>
        <v>0</v>
      </c>
      <c r="G55" s="76">
        <f t="shared" si="7"/>
        <v>0</v>
      </c>
      <c r="H55" s="76">
        <f t="shared" si="7"/>
        <v>0</v>
      </c>
      <c r="I55" s="76">
        <f t="shared" si="7"/>
        <v>0</v>
      </c>
      <c r="J55" s="77">
        <f t="shared" si="7"/>
        <v>0</v>
      </c>
    </row>
    <row r="56" spans="1:10" x14ac:dyDescent="0.25">
      <c r="A56" s="43" t="s">
        <v>59</v>
      </c>
      <c r="B56" s="42" t="s">
        <v>58</v>
      </c>
      <c r="C56" s="88">
        <v>42039.71</v>
      </c>
      <c r="D56" s="89">
        <v>38728.050000000003</v>
      </c>
      <c r="E56" s="89">
        <v>69891.259999999995</v>
      </c>
      <c r="F56" s="90">
        <v>60189.23</v>
      </c>
      <c r="G56" s="90">
        <v>97652.69</v>
      </c>
      <c r="H56" s="90">
        <v>91842</v>
      </c>
      <c r="I56" s="91">
        <v>133325.37</v>
      </c>
      <c r="J56" s="92">
        <v>129174.12</v>
      </c>
    </row>
    <row r="57" spans="1:10" x14ac:dyDescent="0.25">
      <c r="A57" s="43" t="s">
        <v>61</v>
      </c>
      <c r="B57" s="42" t="s">
        <v>60</v>
      </c>
      <c r="C57" s="88">
        <v>1494.31</v>
      </c>
      <c r="D57" s="89">
        <v>862.18</v>
      </c>
      <c r="E57" s="89">
        <v>2974.95</v>
      </c>
      <c r="F57" s="90">
        <v>1912.8</v>
      </c>
      <c r="G57" s="90">
        <v>4284.57</v>
      </c>
      <c r="H57" s="90">
        <v>3425.33</v>
      </c>
      <c r="I57" s="91">
        <v>5340.95</v>
      </c>
      <c r="J57" s="92">
        <v>5551</v>
      </c>
    </row>
    <row r="58" spans="1:10" x14ac:dyDescent="0.25">
      <c r="A58" s="45" t="s">
        <v>57</v>
      </c>
      <c r="B58" s="46" t="s">
        <v>115</v>
      </c>
      <c r="C58" s="75">
        <f t="shared" ref="C58:J58" si="8">+C57+C56</f>
        <v>43534.02</v>
      </c>
      <c r="D58" s="76">
        <f t="shared" si="8"/>
        <v>39590.230000000003</v>
      </c>
      <c r="E58" s="76">
        <f t="shared" si="8"/>
        <v>72866.209999999992</v>
      </c>
      <c r="F58" s="76">
        <f t="shared" si="8"/>
        <v>62102.030000000006</v>
      </c>
      <c r="G58" s="76">
        <f t="shared" si="8"/>
        <v>101937.26000000001</v>
      </c>
      <c r="H58" s="76">
        <f t="shared" si="8"/>
        <v>95267.33</v>
      </c>
      <c r="I58" s="76">
        <f t="shared" si="8"/>
        <v>138666.32</v>
      </c>
      <c r="J58" s="77">
        <f t="shared" si="8"/>
        <v>134725.12</v>
      </c>
    </row>
    <row r="59" spans="1:10" ht="17.25" x14ac:dyDescent="0.25">
      <c r="A59" s="50" t="s">
        <v>121</v>
      </c>
      <c r="B59" s="51" t="s">
        <v>144</v>
      </c>
      <c r="C59" s="93"/>
      <c r="D59" s="94">
        <v>0</v>
      </c>
      <c r="E59" s="94"/>
      <c r="F59" s="94">
        <v>0</v>
      </c>
      <c r="G59" s="95"/>
      <c r="H59" s="95">
        <v>0</v>
      </c>
      <c r="I59" s="95"/>
      <c r="J59" s="96">
        <v>0</v>
      </c>
    </row>
    <row r="60" spans="1:10" s="37" customFormat="1" x14ac:dyDescent="0.25">
      <c r="A60" s="284" t="s">
        <v>155</v>
      </c>
      <c r="B60" s="285"/>
      <c r="C60" s="97">
        <f>+C59+C58+C55+C50+C45+C39+C33+C29</f>
        <v>214675.68999999997</v>
      </c>
      <c r="D60" s="98">
        <f t="shared" ref="D60:J60" si="9">D59+D58+D55+D50+D45+D39+D33+D29</f>
        <v>119321.5</v>
      </c>
      <c r="E60" s="98">
        <f t="shared" si="9"/>
        <v>634091.74</v>
      </c>
      <c r="F60" s="98">
        <f t="shared" si="9"/>
        <v>271287.42000000004</v>
      </c>
      <c r="G60" s="98">
        <f t="shared" si="9"/>
        <v>949214.71999999997</v>
      </c>
      <c r="H60" s="98">
        <f t="shared" si="9"/>
        <v>741964.36</v>
      </c>
      <c r="I60" s="98">
        <f t="shared" si="9"/>
        <v>1373604.27</v>
      </c>
      <c r="J60" s="99">
        <f t="shared" si="9"/>
        <v>1296149.79</v>
      </c>
    </row>
    <row r="61" spans="1:10" x14ac:dyDescent="0.25">
      <c r="A61" s="4" t="s">
        <v>160</v>
      </c>
      <c r="B61" s="3"/>
      <c r="C61" s="16"/>
      <c r="D61" s="100">
        <v>0</v>
      </c>
      <c r="E61" s="17"/>
      <c r="F61" s="100">
        <v>0</v>
      </c>
      <c r="G61" s="17"/>
      <c r="H61" s="100">
        <v>0</v>
      </c>
      <c r="I61" s="17"/>
      <c r="J61" s="102">
        <v>0</v>
      </c>
    </row>
    <row r="62" spans="1:10" x14ac:dyDescent="0.25">
      <c r="A62" s="284" t="s">
        <v>133</v>
      </c>
      <c r="B62" s="285"/>
      <c r="C62" s="97">
        <f>+C60+C14</f>
        <v>824128.02999999991</v>
      </c>
      <c r="D62" s="98">
        <f>+D60+D14</f>
        <v>856310.65</v>
      </c>
      <c r="E62" s="98">
        <f>+E60+C14</f>
        <v>1243544.08</v>
      </c>
      <c r="F62" s="98">
        <f>+F60+D14</f>
        <v>1008276.5700000001</v>
      </c>
      <c r="G62" s="98">
        <f>+G60+C14</f>
        <v>1558667.06</v>
      </c>
      <c r="H62" s="98">
        <f>+H60+D14</f>
        <v>1478953.51</v>
      </c>
      <c r="I62" s="98">
        <f>+I60+C14</f>
        <v>1983056.6099999999</v>
      </c>
      <c r="J62" s="99">
        <f>+J60+D14</f>
        <v>2033138.94</v>
      </c>
    </row>
    <row r="63" spans="1:10" x14ac:dyDescent="0.25">
      <c r="A63" s="4" t="s">
        <v>161</v>
      </c>
      <c r="B63" s="3"/>
      <c r="C63" s="16"/>
      <c r="D63" s="101">
        <f>+D61+$D15</f>
        <v>0</v>
      </c>
      <c r="E63" s="17"/>
      <c r="F63" s="101">
        <f>+F61+$D15</f>
        <v>0</v>
      </c>
      <c r="G63" s="17"/>
      <c r="H63" s="101">
        <f>+H61+$D15</f>
        <v>0</v>
      </c>
      <c r="I63" s="17"/>
      <c r="J63" s="101">
        <f>+J61+$D15</f>
        <v>0</v>
      </c>
    </row>
    <row r="64" spans="1:10" ht="18.95" customHeight="1" x14ac:dyDescent="0.25">
      <c r="B64" s="53"/>
      <c r="C64" s="52"/>
      <c r="D64" s="52"/>
      <c r="E64" s="52"/>
      <c r="F64" s="52"/>
      <c r="G64" s="52"/>
      <c r="H64" s="52"/>
      <c r="I64" s="52"/>
      <c r="J64" s="52"/>
    </row>
    <row r="65" spans="1:10" ht="21" customHeight="1" x14ac:dyDescent="0.25">
      <c r="A65" s="275" t="s">
        <v>130</v>
      </c>
      <c r="B65" s="281" t="s">
        <v>131</v>
      </c>
      <c r="C65" s="279" t="s">
        <v>122</v>
      </c>
      <c r="D65" s="279"/>
      <c r="E65" s="279"/>
      <c r="F65" s="279"/>
      <c r="G65" s="279"/>
      <c r="H65" s="279"/>
      <c r="I65" s="279"/>
      <c r="J65" s="280"/>
    </row>
    <row r="66" spans="1:10" ht="33" customHeight="1" x14ac:dyDescent="0.25">
      <c r="A66" s="276"/>
      <c r="B66" s="282"/>
      <c r="C66" s="273" t="s">
        <v>177</v>
      </c>
      <c r="D66" s="274"/>
      <c r="E66" s="8" t="s">
        <v>178</v>
      </c>
      <c r="F66" s="7"/>
      <c r="G66" s="6" t="s">
        <v>179</v>
      </c>
      <c r="H66" s="7"/>
      <c r="I66" s="6" t="s">
        <v>180</v>
      </c>
      <c r="J66" s="5"/>
    </row>
    <row r="67" spans="1:10" ht="37.5" customHeight="1" x14ac:dyDescent="0.25">
      <c r="A67" s="277"/>
      <c r="B67" s="283"/>
      <c r="C67" s="29" t="s">
        <v>143</v>
      </c>
      <c r="D67" s="28" t="s">
        <v>182</v>
      </c>
      <c r="E67" s="29" t="s">
        <v>143</v>
      </c>
      <c r="F67" s="28" t="s">
        <v>182</v>
      </c>
      <c r="G67" s="29" t="s">
        <v>143</v>
      </c>
      <c r="H67" s="28" t="s">
        <v>182</v>
      </c>
      <c r="I67" s="29" t="s">
        <v>143</v>
      </c>
      <c r="J67" s="30" t="s">
        <v>182</v>
      </c>
    </row>
    <row r="68" spans="1:10" x14ac:dyDescent="0.25">
      <c r="A68" s="43" t="s">
        <v>64</v>
      </c>
      <c r="B68" s="42" t="s">
        <v>63</v>
      </c>
      <c r="C68" s="103">
        <v>34622.82</v>
      </c>
      <c r="D68" s="104">
        <v>38875.279999999999</v>
      </c>
      <c r="E68" s="104">
        <v>74562.080000000002</v>
      </c>
      <c r="F68" s="104">
        <v>79837.19</v>
      </c>
      <c r="G68" s="104">
        <v>112674.42</v>
      </c>
      <c r="H68" s="104">
        <v>125095.62</v>
      </c>
      <c r="I68" s="104">
        <v>167324.20000000001</v>
      </c>
      <c r="J68" s="105">
        <v>175767.13</v>
      </c>
    </row>
    <row r="69" spans="1:10" x14ac:dyDescent="0.25">
      <c r="A69" s="43" t="s">
        <v>66</v>
      </c>
      <c r="B69" s="42" t="s">
        <v>65</v>
      </c>
      <c r="C69" s="106">
        <v>1620.05</v>
      </c>
      <c r="D69" s="107">
        <v>3855.76</v>
      </c>
      <c r="E69" s="107">
        <v>4496.84</v>
      </c>
      <c r="F69" s="107">
        <v>7105.62</v>
      </c>
      <c r="G69" s="107">
        <v>7485.91</v>
      </c>
      <c r="H69" s="107">
        <v>10395.030000000001</v>
      </c>
      <c r="I69" s="107">
        <v>12152.65</v>
      </c>
      <c r="J69" s="108">
        <v>15285.15</v>
      </c>
    </row>
    <row r="70" spans="1:10" x14ac:dyDescent="0.25">
      <c r="A70" s="43" t="s">
        <v>68</v>
      </c>
      <c r="B70" s="42" t="s">
        <v>67</v>
      </c>
      <c r="C70" s="109">
        <v>126820.59</v>
      </c>
      <c r="D70" s="110">
        <v>198441</v>
      </c>
      <c r="E70" s="110">
        <v>278793.39</v>
      </c>
      <c r="F70" s="110">
        <v>323308.21999999997</v>
      </c>
      <c r="G70" s="110">
        <v>392981.84</v>
      </c>
      <c r="H70" s="110">
        <v>457625.04</v>
      </c>
      <c r="I70" s="110">
        <v>574610.74</v>
      </c>
      <c r="J70" s="111">
        <v>629396.97</v>
      </c>
    </row>
    <row r="71" spans="1:10" x14ac:dyDescent="0.25">
      <c r="A71" s="43" t="s">
        <v>69</v>
      </c>
      <c r="B71" s="42" t="s">
        <v>14</v>
      </c>
      <c r="C71" s="106">
        <v>70139.63</v>
      </c>
      <c r="D71" s="107">
        <v>58594.09</v>
      </c>
      <c r="E71" s="107">
        <v>118441.31</v>
      </c>
      <c r="F71" s="107">
        <v>80918.429999999993</v>
      </c>
      <c r="G71" s="107">
        <v>163358.87</v>
      </c>
      <c r="H71" s="107">
        <v>96297.1</v>
      </c>
      <c r="I71" s="107">
        <v>177490.9</v>
      </c>
      <c r="J71" s="108">
        <v>165478</v>
      </c>
    </row>
    <row r="72" spans="1:10" x14ac:dyDescent="0.25">
      <c r="A72" s="43" t="s">
        <v>71</v>
      </c>
      <c r="B72" s="42" t="s">
        <v>70</v>
      </c>
      <c r="C72" s="106"/>
      <c r="D72" s="107"/>
      <c r="E72" s="107"/>
      <c r="F72" s="107"/>
      <c r="G72" s="107"/>
      <c r="H72" s="107"/>
      <c r="I72" s="107"/>
      <c r="J72" s="108"/>
    </row>
    <row r="73" spans="1:10" x14ac:dyDescent="0.25">
      <c r="A73" s="43" t="s">
        <v>72</v>
      </c>
      <c r="B73" s="42" t="s">
        <v>12</v>
      </c>
      <c r="C73" s="109"/>
      <c r="D73" s="110"/>
      <c r="E73" s="110"/>
      <c r="F73" s="110"/>
      <c r="G73" s="110"/>
      <c r="H73" s="110"/>
      <c r="I73" s="110"/>
      <c r="J73" s="111"/>
    </row>
    <row r="74" spans="1:10" x14ac:dyDescent="0.25">
      <c r="A74" s="43" t="s">
        <v>74</v>
      </c>
      <c r="B74" s="42" t="s">
        <v>73</v>
      </c>
      <c r="C74" s="109"/>
      <c r="D74" s="110">
        <v>0</v>
      </c>
      <c r="E74" s="110">
        <v>21626.400000000001</v>
      </c>
      <c r="F74" s="110">
        <v>0</v>
      </c>
      <c r="G74" s="110">
        <v>21626.400000000001</v>
      </c>
      <c r="H74" s="110">
        <v>20167.810000000001</v>
      </c>
      <c r="I74" s="110">
        <v>42901.7</v>
      </c>
      <c r="J74" s="111">
        <v>39947.589999999997</v>
      </c>
    </row>
    <row r="75" spans="1:10" x14ac:dyDescent="0.25">
      <c r="A75" s="43" t="s">
        <v>76</v>
      </c>
      <c r="B75" s="42" t="s">
        <v>75</v>
      </c>
      <c r="C75" s="106"/>
      <c r="D75" s="107"/>
      <c r="E75" s="107"/>
      <c r="F75" s="107"/>
      <c r="G75" s="107"/>
      <c r="H75" s="107"/>
      <c r="I75" s="107"/>
      <c r="J75" s="108"/>
    </row>
    <row r="76" spans="1:10" x14ac:dyDescent="0.25">
      <c r="A76" s="43" t="s">
        <v>78</v>
      </c>
      <c r="B76" s="42" t="s">
        <v>77</v>
      </c>
      <c r="C76" s="106">
        <v>1924.92</v>
      </c>
      <c r="D76" s="107">
        <v>759</v>
      </c>
      <c r="E76" s="107">
        <v>3044.3</v>
      </c>
      <c r="F76" s="107">
        <v>1195.32</v>
      </c>
      <c r="G76" s="107">
        <v>18002.98</v>
      </c>
      <c r="H76" s="107">
        <v>1195.32</v>
      </c>
      <c r="I76" s="107">
        <v>19516.98</v>
      </c>
      <c r="J76" s="108">
        <v>3395.32</v>
      </c>
    </row>
    <row r="77" spans="1:10" x14ac:dyDescent="0.25">
      <c r="A77" s="43" t="s">
        <v>80</v>
      </c>
      <c r="B77" s="42" t="s">
        <v>79</v>
      </c>
      <c r="C77" s="106">
        <v>11426.2</v>
      </c>
      <c r="D77" s="107">
        <v>4269.8</v>
      </c>
      <c r="E77" s="107">
        <v>11688.51</v>
      </c>
      <c r="F77" s="107">
        <v>10772.04</v>
      </c>
      <c r="G77" s="107">
        <v>12095.08</v>
      </c>
      <c r="H77" s="107">
        <v>15816.2</v>
      </c>
      <c r="I77" s="107">
        <v>12415.08</v>
      </c>
      <c r="J77" s="108">
        <v>18670.169999999998</v>
      </c>
    </row>
    <row r="78" spans="1:10" x14ac:dyDescent="0.25">
      <c r="A78" s="45" t="s">
        <v>62</v>
      </c>
      <c r="B78" s="48" t="s">
        <v>127</v>
      </c>
      <c r="C78" s="112">
        <f t="shared" ref="C78:J78" si="10">SUM(C68:C77)</f>
        <v>246554.21000000002</v>
      </c>
      <c r="D78" s="113">
        <f t="shared" si="10"/>
        <v>304794.93</v>
      </c>
      <c r="E78" s="113">
        <f t="shared" si="10"/>
        <v>512652.83</v>
      </c>
      <c r="F78" s="113">
        <f t="shared" si="10"/>
        <v>503136.81999999995</v>
      </c>
      <c r="G78" s="113">
        <f t="shared" si="10"/>
        <v>728225.5</v>
      </c>
      <c r="H78" s="113">
        <f t="shared" si="10"/>
        <v>726592.11999999988</v>
      </c>
      <c r="I78" s="113">
        <f t="shared" si="10"/>
        <v>1006412.2499999999</v>
      </c>
      <c r="J78" s="114">
        <f t="shared" si="10"/>
        <v>1047940.33</v>
      </c>
    </row>
    <row r="79" spans="1:10" x14ac:dyDescent="0.25">
      <c r="A79" s="43" t="s">
        <v>83</v>
      </c>
      <c r="B79" s="42" t="s">
        <v>82</v>
      </c>
      <c r="C79" s="115"/>
      <c r="D79" s="116"/>
      <c r="E79" s="107"/>
      <c r="F79" s="107"/>
      <c r="G79" s="107"/>
      <c r="H79" s="107"/>
      <c r="I79" s="107"/>
      <c r="J79" s="108"/>
    </row>
    <row r="80" spans="1:10" x14ac:dyDescent="0.25">
      <c r="A80" s="43" t="s">
        <v>85</v>
      </c>
      <c r="B80" s="42" t="s">
        <v>84</v>
      </c>
      <c r="C80" s="109">
        <v>107078.3</v>
      </c>
      <c r="D80" s="110">
        <v>55029.17</v>
      </c>
      <c r="E80" s="110">
        <v>140362.34</v>
      </c>
      <c r="F80" s="110">
        <v>57681.120000000003</v>
      </c>
      <c r="G80" s="110">
        <v>164580.22</v>
      </c>
      <c r="H80" s="110">
        <v>105366.39</v>
      </c>
      <c r="I80" s="110">
        <v>201140.84</v>
      </c>
      <c r="J80" s="111">
        <v>144847.4</v>
      </c>
    </row>
    <row r="81" spans="1:10" x14ac:dyDescent="0.25">
      <c r="A81" s="43" t="s">
        <v>86</v>
      </c>
      <c r="B81" s="42" t="s">
        <v>0</v>
      </c>
      <c r="C81" s="106"/>
      <c r="D81" s="107"/>
      <c r="E81" s="107"/>
      <c r="F81" s="107"/>
      <c r="G81" s="107"/>
      <c r="H81" s="107"/>
      <c r="I81" s="107"/>
      <c r="J81" s="108"/>
    </row>
    <row r="82" spans="1:10" x14ac:dyDescent="0.25">
      <c r="A82" s="43" t="s">
        <v>87</v>
      </c>
      <c r="B82" s="42" t="s">
        <v>1</v>
      </c>
      <c r="C82" s="106"/>
      <c r="D82" s="107"/>
      <c r="E82" s="107"/>
      <c r="F82" s="107"/>
      <c r="G82" s="107"/>
      <c r="H82" s="107"/>
      <c r="I82" s="107"/>
      <c r="J82" s="108"/>
    </row>
    <row r="83" spans="1:10" x14ac:dyDescent="0.25">
      <c r="A83" s="43" t="s">
        <v>89</v>
      </c>
      <c r="B83" s="42" t="s">
        <v>88</v>
      </c>
      <c r="C83" s="117"/>
      <c r="D83" s="118">
        <v>0</v>
      </c>
      <c r="E83" s="118"/>
      <c r="F83" s="118">
        <v>0</v>
      </c>
      <c r="G83" s="118">
        <v>712.02</v>
      </c>
      <c r="H83" s="118">
        <v>1952</v>
      </c>
      <c r="I83" s="118">
        <v>12094.33</v>
      </c>
      <c r="J83" s="119">
        <v>2770.4</v>
      </c>
    </row>
    <row r="84" spans="1:10" x14ac:dyDescent="0.25">
      <c r="A84" s="45" t="s">
        <v>81</v>
      </c>
      <c r="B84" s="48" t="s">
        <v>126</v>
      </c>
      <c r="C84" s="112">
        <f t="shared" ref="C84:J84" si="11">SUM(C79:C83)</f>
        <v>107078.3</v>
      </c>
      <c r="D84" s="113">
        <f t="shared" si="11"/>
        <v>55029.17</v>
      </c>
      <c r="E84" s="113">
        <f t="shared" si="11"/>
        <v>140362.34</v>
      </c>
      <c r="F84" s="113">
        <f t="shared" si="11"/>
        <v>57681.120000000003</v>
      </c>
      <c r="G84" s="113">
        <f t="shared" si="11"/>
        <v>165292.24</v>
      </c>
      <c r="H84" s="113">
        <f t="shared" si="11"/>
        <v>107318.39</v>
      </c>
      <c r="I84" s="113">
        <f t="shared" si="11"/>
        <v>213235.16999999998</v>
      </c>
      <c r="J84" s="114">
        <f t="shared" si="11"/>
        <v>147617.79999999999</v>
      </c>
    </row>
    <row r="85" spans="1:10" x14ac:dyDescent="0.25">
      <c r="A85" s="43" t="s">
        <v>92</v>
      </c>
      <c r="B85" s="42" t="s">
        <v>91</v>
      </c>
      <c r="C85" s="120"/>
      <c r="D85" s="121"/>
      <c r="E85" s="121"/>
      <c r="F85" s="121"/>
      <c r="G85" s="121"/>
      <c r="H85" s="121"/>
      <c r="I85" s="121"/>
      <c r="J85" s="122"/>
    </row>
    <row r="86" spans="1:10" x14ac:dyDescent="0.25">
      <c r="A86" s="43" t="s">
        <v>94</v>
      </c>
      <c r="B86" s="42" t="s">
        <v>93</v>
      </c>
      <c r="C86" s="120"/>
      <c r="D86" s="121"/>
      <c r="E86" s="121"/>
      <c r="F86" s="121"/>
      <c r="G86" s="121"/>
      <c r="H86" s="121"/>
      <c r="I86" s="121"/>
      <c r="J86" s="122"/>
    </row>
    <row r="87" spans="1:10" x14ac:dyDescent="0.25">
      <c r="A87" s="43" t="s">
        <v>96</v>
      </c>
      <c r="B87" s="42" t="s">
        <v>95</v>
      </c>
      <c r="C87" s="120"/>
      <c r="D87" s="121"/>
      <c r="E87" s="121"/>
      <c r="F87" s="121"/>
      <c r="G87" s="121"/>
      <c r="H87" s="121"/>
      <c r="I87" s="121"/>
      <c r="J87" s="122"/>
    </row>
    <row r="88" spans="1:10" x14ac:dyDescent="0.25">
      <c r="A88" s="43" t="s">
        <v>98</v>
      </c>
      <c r="B88" s="42" t="s">
        <v>97</v>
      </c>
      <c r="C88" s="106"/>
      <c r="D88" s="107"/>
      <c r="E88" s="107"/>
      <c r="F88" s="107"/>
      <c r="G88" s="107"/>
      <c r="H88" s="107"/>
      <c r="I88" s="107"/>
      <c r="J88" s="108"/>
    </row>
    <row r="89" spans="1:10" x14ac:dyDescent="0.25">
      <c r="A89" s="45" t="s">
        <v>90</v>
      </c>
      <c r="B89" s="48" t="s">
        <v>125</v>
      </c>
      <c r="C89" s="112">
        <f t="shared" ref="C89:J89" si="12">SUM(C85:C88)</f>
        <v>0</v>
      </c>
      <c r="D89" s="123">
        <f t="shared" si="12"/>
        <v>0</v>
      </c>
      <c r="E89" s="123">
        <f t="shared" si="12"/>
        <v>0</v>
      </c>
      <c r="F89" s="123">
        <f t="shared" si="12"/>
        <v>0</v>
      </c>
      <c r="G89" s="123">
        <f t="shared" si="12"/>
        <v>0</v>
      </c>
      <c r="H89" s="123">
        <f t="shared" si="12"/>
        <v>0</v>
      </c>
      <c r="I89" s="123">
        <f t="shared" si="12"/>
        <v>0</v>
      </c>
      <c r="J89" s="124">
        <f t="shared" si="12"/>
        <v>0</v>
      </c>
    </row>
    <row r="90" spans="1:10" x14ac:dyDescent="0.25">
      <c r="A90" s="43" t="s">
        <v>101</v>
      </c>
      <c r="B90" s="42" t="s">
        <v>100</v>
      </c>
      <c r="C90" s="120"/>
      <c r="D90" s="121"/>
      <c r="E90" s="121"/>
      <c r="F90" s="121"/>
      <c r="G90" s="121"/>
      <c r="H90" s="121"/>
      <c r="I90" s="121"/>
      <c r="J90" s="122"/>
    </row>
    <row r="91" spans="1:10" x14ac:dyDescent="0.25">
      <c r="A91" s="43" t="s">
        <v>103</v>
      </c>
      <c r="B91" s="42" t="s">
        <v>102</v>
      </c>
      <c r="C91" s="120"/>
      <c r="D91" s="121"/>
      <c r="E91" s="121"/>
      <c r="F91" s="121"/>
      <c r="G91" s="121"/>
      <c r="H91" s="121"/>
      <c r="I91" s="121"/>
      <c r="J91" s="122"/>
    </row>
    <row r="92" spans="1:10" x14ac:dyDescent="0.25">
      <c r="A92" s="43" t="s">
        <v>105</v>
      </c>
      <c r="B92" s="42" t="s">
        <v>104</v>
      </c>
      <c r="C92" s="120"/>
      <c r="D92" s="121">
        <v>0</v>
      </c>
      <c r="E92" s="121">
        <v>14147.23</v>
      </c>
      <c r="F92" s="121">
        <v>0</v>
      </c>
      <c r="G92" s="121">
        <v>14147.23</v>
      </c>
      <c r="H92" s="121">
        <v>15605.82</v>
      </c>
      <c r="I92" s="121">
        <v>28645.56</v>
      </c>
      <c r="J92" s="122">
        <v>31599.67</v>
      </c>
    </row>
    <row r="93" spans="1:10" x14ac:dyDescent="0.25">
      <c r="A93" s="43" t="s">
        <v>107</v>
      </c>
      <c r="B93" s="42" t="s">
        <v>106</v>
      </c>
      <c r="C93" s="120"/>
      <c r="D93" s="121"/>
      <c r="E93" s="121"/>
      <c r="F93" s="121"/>
      <c r="G93" s="121"/>
      <c r="H93" s="121"/>
      <c r="I93" s="121"/>
      <c r="J93" s="122"/>
    </row>
    <row r="94" spans="1:10" x14ac:dyDescent="0.25">
      <c r="A94" s="43" t="s">
        <v>109</v>
      </c>
      <c r="B94" s="42" t="s">
        <v>108</v>
      </c>
      <c r="C94" s="120"/>
      <c r="D94" s="121"/>
      <c r="E94" s="121"/>
      <c r="F94" s="121"/>
      <c r="G94" s="121"/>
      <c r="H94" s="121"/>
      <c r="I94" s="121"/>
      <c r="J94" s="122"/>
    </row>
    <row r="95" spans="1:10" x14ac:dyDescent="0.25">
      <c r="A95" s="45" t="s">
        <v>99</v>
      </c>
      <c r="B95" s="48" t="s">
        <v>124</v>
      </c>
      <c r="C95" s="125">
        <f t="shared" ref="C95:J95" si="13">SUM(C90:C94)</f>
        <v>0</v>
      </c>
      <c r="D95" s="123">
        <f t="shared" si="13"/>
        <v>0</v>
      </c>
      <c r="E95" s="123">
        <f t="shared" si="13"/>
        <v>14147.23</v>
      </c>
      <c r="F95" s="123">
        <f t="shared" si="13"/>
        <v>0</v>
      </c>
      <c r="G95" s="123">
        <f t="shared" si="13"/>
        <v>14147.23</v>
      </c>
      <c r="H95" s="123">
        <f t="shared" si="13"/>
        <v>15605.82</v>
      </c>
      <c r="I95" s="123">
        <f t="shared" si="13"/>
        <v>28645.56</v>
      </c>
      <c r="J95" s="124">
        <f t="shared" si="13"/>
        <v>31599.67</v>
      </c>
    </row>
    <row r="96" spans="1:10" ht="30" x14ac:dyDescent="0.25">
      <c r="A96" s="45" t="s">
        <v>168</v>
      </c>
      <c r="B96" s="54" t="s">
        <v>128</v>
      </c>
      <c r="C96" s="126"/>
      <c r="D96" s="127"/>
      <c r="E96" s="127"/>
      <c r="F96" s="127"/>
      <c r="G96" s="127"/>
      <c r="H96" s="127"/>
      <c r="I96" s="127"/>
      <c r="J96" s="128"/>
    </row>
    <row r="97" spans="1:10" x14ac:dyDescent="0.25">
      <c r="A97" s="43" t="s">
        <v>112</v>
      </c>
      <c r="B97" s="42" t="s">
        <v>111</v>
      </c>
      <c r="C97" s="120">
        <v>26766.36</v>
      </c>
      <c r="D97" s="121">
        <v>35572.49</v>
      </c>
      <c r="E97" s="121">
        <v>65565.94</v>
      </c>
      <c r="F97" s="121">
        <v>62380.58</v>
      </c>
      <c r="G97" s="121">
        <v>97048.76</v>
      </c>
      <c r="H97" s="121">
        <v>84344.56</v>
      </c>
      <c r="I97" s="121">
        <v>130054.88</v>
      </c>
      <c r="J97" s="122">
        <v>122461.47</v>
      </c>
    </row>
    <row r="98" spans="1:10" x14ac:dyDescent="0.25">
      <c r="A98" s="43" t="s">
        <v>114</v>
      </c>
      <c r="B98" s="42" t="s">
        <v>113</v>
      </c>
      <c r="C98" s="120">
        <v>1112.4100000000001</v>
      </c>
      <c r="D98" s="121">
        <v>2847.96</v>
      </c>
      <c r="E98" s="121">
        <v>2371.66</v>
      </c>
      <c r="F98" s="121">
        <v>3988.94</v>
      </c>
      <c r="G98" s="121">
        <v>3372.24</v>
      </c>
      <c r="H98" s="121">
        <v>5090.3</v>
      </c>
      <c r="I98" s="121">
        <v>5900.68</v>
      </c>
      <c r="J98" s="122">
        <v>6223.75</v>
      </c>
    </row>
    <row r="99" spans="1:10" x14ac:dyDescent="0.25">
      <c r="A99" s="45" t="s">
        <v>110</v>
      </c>
      <c r="B99" s="48" t="s">
        <v>123</v>
      </c>
      <c r="C99" s="129">
        <f t="shared" ref="C99:J99" si="14">+C97+C98</f>
        <v>27878.77</v>
      </c>
      <c r="D99" s="130">
        <f t="shared" si="14"/>
        <v>38420.449999999997</v>
      </c>
      <c r="E99" s="130">
        <f t="shared" si="14"/>
        <v>67937.600000000006</v>
      </c>
      <c r="F99" s="130">
        <f t="shared" si="14"/>
        <v>66369.52</v>
      </c>
      <c r="G99" s="130">
        <f t="shared" si="14"/>
        <v>100421</v>
      </c>
      <c r="H99" s="130">
        <f t="shared" si="14"/>
        <v>89434.86</v>
      </c>
      <c r="I99" s="130">
        <f t="shared" si="14"/>
        <v>135955.56</v>
      </c>
      <c r="J99" s="131">
        <f t="shared" si="14"/>
        <v>128685.22</v>
      </c>
    </row>
    <row r="100" spans="1:10" ht="17.25" x14ac:dyDescent="0.25">
      <c r="A100" s="55" t="s">
        <v>137</v>
      </c>
      <c r="B100" s="51" t="s">
        <v>144</v>
      </c>
      <c r="C100" s="132"/>
      <c r="D100" s="133">
        <v>0</v>
      </c>
      <c r="E100" s="133"/>
      <c r="F100" s="133">
        <v>0</v>
      </c>
      <c r="G100" s="133"/>
      <c r="H100" s="133">
        <v>0</v>
      </c>
      <c r="I100" s="133"/>
      <c r="J100" s="134">
        <v>0</v>
      </c>
    </row>
    <row r="101" spans="1:10" x14ac:dyDescent="0.25">
      <c r="A101" s="4" t="s">
        <v>132</v>
      </c>
      <c r="B101" s="3"/>
      <c r="C101" s="135">
        <f t="shared" ref="C101:J101" si="15">+C100+C99+C96+C95+C89+C84+C78</f>
        <v>381511.28</v>
      </c>
      <c r="D101" s="136">
        <f t="shared" si="15"/>
        <v>398244.55</v>
      </c>
      <c r="E101" s="136">
        <f t="shared" si="15"/>
        <v>735100</v>
      </c>
      <c r="F101" s="136">
        <f t="shared" si="15"/>
        <v>627187.46</v>
      </c>
      <c r="G101" s="136">
        <f t="shared" si="15"/>
        <v>1008085.97</v>
      </c>
      <c r="H101" s="136">
        <f t="shared" si="15"/>
        <v>938951.19</v>
      </c>
      <c r="I101" s="136">
        <f t="shared" si="15"/>
        <v>1384248.5399999998</v>
      </c>
      <c r="J101" s="137">
        <f t="shared" si="15"/>
        <v>1355843.02</v>
      </c>
    </row>
    <row r="102" spans="1:10" x14ac:dyDescent="0.25">
      <c r="A102" s="4" t="s">
        <v>162</v>
      </c>
      <c r="B102" s="3"/>
      <c r="C102" s="16"/>
      <c r="D102" s="100">
        <v>0</v>
      </c>
      <c r="E102" s="17"/>
      <c r="F102" s="100">
        <v>0</v>
      </c>
      <c r="G102" s="17"/>
      <c r="H102" s="100">
        <v>0</v>
      </c>
      <c r="I102" s="17"/>
      <c r="J102" s="102">
        <v>0</v>
      </c>
    </row>
    <row r="103" spans="1:10" x14ac:dyDescent="0.25">
      <c r="A103" s="31"/>
      <c r="B103" s="56"/>
      <c r="C103" s="57"/>
      <c r="D103" s="57"/>
      <c r="E103" s="57"/>
      <c r="F103" s="57"/>
      <c r="G103" s="57"/>
      <c r="H103" s="57"/>
      <c r="I103" s="57"/>
      <c r="J103" s="58"/>
    </row>
    <row r="104" spans="1:10" x14ac:dyDescent="0.25">
      <c r="A104" s="59"/>
      <c r="B104" s="60" t="s">
        <v>129</v>
      </c>
      <c r="C104" s="136">
        <f t="shared" ref="C104:J104" si="16">+C62-C101</f>
        <v>442616.74999999988</v>
      </c>
      <c r="D104" s="136">
        <f t="shared" si="16"/>
        <v>458066.10000000003</v>
      </c>
      <c r="E104" s="136">
        <f t="shared" si="16"/>
        <v>508444.08000000007</v>
      </c>
      <c r="F104" s="136">
        <f t="shared" si="16"/>
        <v>381089.1100000001</v>
      </c>
      <c r="G104" s="136">
        <f t="shared" si="16"/>
        <v>550581.09000000008</v>
      </c>
      <c r="H104" s="136">
        <f t="shared" si="16"/>
        <v>540002.32000000007</v>
      </c>
      <c r="I104" s="136">
        <f t="shared" si="16"/>
        <v>598808.07000000007</v>
      </c>
      <c r="J104" s="137">
        <f t="shared" si="16"/>
        <v>677295.91999999993</v>
      </c>
    </row>
    <row r="105" spans="1:10" s="37" customFormat="1" x14ac:dyDescent="0.2">
      <c r="A105" s="59"/>
      <c r="B105" s="60" t="s">
        <v>163</v>
      </c>
      <c r="C105" s="18"/>
      <c r="D105" s="140">
        <f>+D63-D102</f>
        <v>0</v>
      </c>
      <c r="E105" s="19"/>
      <c r="F105" s="140">
        <f>+F63-F102</f>
        <v>0</v>
      </c>
      <c r="G105" s="19"/>
      <c r="H105" s="140">
        <f>+H63-H102</f>
        <v>0</v>
      </c>
      <c r="I105" s="19"/>
      <c r="J105" s="138">
        <f>+J63-J102</f>
        <v>0</v>
      </c>
    </row>
    <row r="106" spans="1:10" s="37" customFormat="1" x14ac:dyDescent="0.25">
      <c r="A106" s="61"/>
      <c r="B106" s="60" t="s">
        <v>134</v>
      </c>
      <c r="C106" s="136">
        <v>0</v>
      </c>
      <c r="D106" s="136">
        <f>IF(D104&lt;0,-D104,0)</f>
        <v>0</v>
      </c>
      <c r="E106" s="136">
        <v>0</v>
      </c>
      <c r="F106" s="136">
        <f>IF(F104&lt;0,-F104,0)</f>
        <v>0</v>
      </c>
      <c r="G106" s="136">
        <v>0</v>
      </c>
      <c r="H106" s="136">
        <f>IF(H104&lt;0,-H104,0)</f>
        <v>0</v>
      </c>
      <c r="I106" s="136">
        <v>0</v>
      </c>
      <c r="J106" s="139">
        <f>IF(J104&lt;0,-J104,0)</f>
        <v>0</v>
      </c>
    </row>
    <row r="107" spans="1:10" s="20" customFormat="1" ht="21" customHeight="1" x14ac:dyDescent="0.2">
      <c r="A107" s="2" t="s">
        <v>149</v>
      </c>
      <c r="B107" s="2"/>
      <c r="C107" s="2"/>
      <c r="D107" s="2"/>
      <c r="E107" s="2"/>
      <c r="F107" s="2"/>
      <c r="G107" s="2"/>
      <c r="H107" s="2"/>
      <c r="I107" s="2"/>
      <c r="J107" s="2"/>
    </row>
    <row r="108" spans="1:10" s="20" customFormat="1" ht="21" customHeight="1" x14ac:dyDescent="0.2">
      <c r="A108" s="1" t="s">
        <v>151</v>
      </c>
      <c r="B108" s="1"/>
      <c r="C108" s="1"/>
      <c r="D108" s="1"/>
      <c r="E108" s="1"/>
      <c r="F108" s="1"/>
      <c r="G108" s="1"/>
      <c r="H108" s="1"/>
      <c r="I108" s="1"/>
      <c r="J108" s="1"/>
    </row>
    <row r="109" spans="1:10" s="20" customFormat="1" ht="21" customHeight="1" x14ac:dyDescent="0.2">
      <c r="A109" s="14" t="s">
        <v>167</v>
      </c>
      <c r="B109" s="14"/>
      <c r="C109" s="14"/>
      <c r="D109" s="14"/>
      <c r="E109" s="14"/>
      <c r="F109" s="14"/>
      <c r="G109" s="14"/>
      <c r="H109" s="14"/>
      <c r="I109" s="14"/>
      <c r="J109" s="14"/>
    </row>
  </sheetData>
  <sheetProtection password="D3C7" sheet="1" objects="1" scenarios="1"/>
  <mergeCells count="31">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20"/>
  <sheetViews>
    <sheetView showGridLines="0" tabSelected="1" topLeftCell="A205"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78" t="s">
        <v>164</v>
      </c>
      <c r="B5" s="278"/>
      <c r="C5" s="278"/>
      <c r="D5" s="278"/>
      <c r="E5" s="278"/>
      <c r="F5" s="278"/>
      <c r="G5" s="278"/>
      <c r="H5" s="278"/>
      <c r="I5" s="278"/>
      <c r="J5" s="278"/>
      <c r="K5" s="278"/>
      <c r="L5" s="278"/>
      <c r="M5" s="278"/>
      <c r="N5" s="278"/>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78" t="s">
        <v>166</v>
      </c>
      <c r="B9" s="278"/>
      <c r="C9" s="278"/>
      <c r="D9" s="278"/>
      <c r="E9" s="278"/>
      <c r="F9" s="278"/>
      <c r="G9" s="278"/>
      <c r="H9" s="278"/>
      <c r="I9" s="278"/>
      <c r="J9" s="278"/>
      <c r="K9" s="278"/>
      <c r="L9" s="278"/>
      <c r="M9" s="278"/>
      <c r="N9" s="278"/>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81" t="s">
        <v>130</v>
      </c>
      <c r="B11" s="286" t="s">
        <v>131</v>
      </c>
      <c r="C11" s="286" t="s">
        <v>169</v>
      </c>
      <c r="D11" s="286" t="s">
        <v>170</v>
      </c>
      <c r="E11" s="286" t="s">
        <v>171</v>
      </c>
      <c r="F11" s="286" t="s">
        <v>172</v>
      </c>
      <c r="G11" s="13" t="s">
        <v>3</v>
      </c>
      <c r="H11" s="12"/>
      <c r="I11" s="12"/>
      <c r="J11" s="12"/>
      <c r="K11" s="12"/>
      <c r="L11" s="12"/>
      <c r="M11" s="12"/>
      <c r="N11" s="11"/>
    </row>
    <row r="12" spans="1:14" ht="33" customHeight="1" x14ac:dyDescent="0.25">
      <c r="A12" s="290"/>
      <c r="B12" s="282"/>
      <c r="C12" s="282"/>
      <c r="D12" s="282"/>
      <c r="E12" s="282"/>
      <c r="F12" s="282"/>
      <c r="G12" s="288" t="s">
        <v>177</v>
      </c>
      <c r="H12" s="289"/>
      <c r="I12" s="8" t="s">
        <v>178</v>
      </c>
      <c r="J12" s="7"/>
      <c r="K12" s="6" t="s">
        <v>179</v>
      </c>
      <c r="L12" s="7"/>
      <c r="M12" s="6" t="s">
        <v>180</v>
      </c>
      <c r="N12" s="5"/>
    </row>
    <row r="13" spans="1:14" ht="37.5" customHeight="1" x14ac:dyDescent="0.25">
      <c r="A13" s="291"/>
      <c r="B13" s="287"/>
      <c r="C13" s="287"/>
      <c r="D13" s="287"/>
      <c r="E13" s="287"/>
      <c r="F13" s="287"/>
      <c r="G13" s="25" t="s">
        <v>143</v>
      </c>
      <c r="H13" s="26" t="s">
        <v>181</v>
      </c>
      <c r="I13" s="27" t="s">
        <v>143</v>
      </c>
      <c r="J13" s="28" t="s">
        <v>181</v>
      </c>
      <c r="K13" s="29" t="s">
        <v>143</v>
      </c>
      <c r="L13" s="28" t="s">
        <v>181</v>
      </c>
      <c r="M13" s="29" t="s">
        <v>143</v>
      </c>
      <c r="N13" s="30" t="s">
        <v>181</v>
      </c>
    </row>
    <row r="14" spans="1:14" s="34" customFormat="1" ht="19.5" customHeight="1" x14ac:dyDescent="0.2">
      <c r="A14" s="31"/>
      <c r="B14" s="32" t="s">
        <v>138</v>
      </c>
      <c r="C14" s="32"/>
      <c r="D14" s="32"/>
      <c r="E14" s="32"/>
      <c r="F14" s="32"/>
      <c r="G14" s="62">
        <v>609452.34</v>
      </c>
      <c r="H14" s="63">
        <v>736989.15</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77394.2</v>
      </c>
      <c r="H17" s="65">
        <f>SUM(H18:H23)</f>
        <v>56664.24</v>
      </c>
      <c r="I17" s="65">
        <v>227076.97</v>
      </c>
      <c r="J17" s="65">
        <f>SUM(J18:J23)</f>
        <v>120098.79000000001</v>
      </c>
      <c r="K17" s="65">
        <v>447487.04</v>
      </c>
      <c r="L17" s="65">
        <f>SUM(L18:L23)</f>
        <v>375879.01</v>
      </c>
      <c r="M17" s="65">
        <v>675868.42</v>
      </c>
      <c r="N17" s="66">
        <f>SUM(N18:N23)</f>
        <v>691819.66999999993</v>
      </c>
    </row>
    <row r="18" spans="1:14" s="37" customFormat="1" ht="25.5" x14ac:dyDescent="0.25">
      <c r="A18" s="151"/>
      <c r="B18" s="190"/>
      <c r="C18" s="204" t="s">
        <v>186</v>
      </c>
      <c r="D18" s="204" t="s">
        <v>187</v>
      </c>
      <c r="E18" s="204" t="s">
        <v>188</v>
      </c>
      <c r="F18" s="206" t="s">
        <v>189</v>
      </c>
      <c r="G18" s="207"/>
      <c r="H18" s="208">
        <v>0</v>
      </c>
      <c r="I18" s="209"/>
      <c r="J18" s="208">
        <v>0</v>
      </c>
      <c r="K18" s="209"/>
      <c r="L18" s="208">
        <v>696</v>
      </c>
      <c r="M18" s="209"/>
      <c r="N18" s="210">
        <v>696</v>
      </c>
    </row>
    <row r="19" spans="1:14" s="37" customFormat="1" ht="38.25" x14ac:dyDescent="0.25">
      <c r="A19" s="151"/>
      <c r="B19" s="190"/>
      <c r="C19" s="211" t="s">
        <v>190</v>
      </c>
      <c r="D19" s="211" t="s">
        <v>191</v>
      </c>
      <c r="E19" s="211" t="s">
        <v>192</v>
      </c>
      <c r="F19" s="212" t="s">
        <v>193</v>
      </c>
      <c r="G19" s="213"/>
      <c r="H19" s="214">
        <v>0</v>
      </c>
      <c r="I19" s="215"/>
      <c r="J19" s="214">
        <v>0</v>
      </c>
      <c r="K19" s="215"/>
      <c r="L19" s="214">
        <v>247</v>
      </c>
      <c r="M19" s="215"/>
      <c r="N19" s="216">
        <v>2338.41</v>
      </c>
    </row>
    <row r="20" spans="1:14" s="37" customFormat="1" ht="25.5" x14ac:dyDescent="0.25">
      <c r="A20" s="151"/>
      <c r="B20" s="190"/>
      <c r="C20" s="211" t="s">
        <v>194</v>
      </c>
      <c r="D20" s="211" t="s">
        <v>191</v>
      </c>
      <c r="E20" s="211" t="s">
        <v>188</v>
      </c>
      <c r="F20" s="212" t="s">
        <v>195</v>
      </c>
      <c r="G20" s="213"/>
      <c r="H20" s="214">
        <v>36158.25</v>
      </c>
      <c r="I20" s="215"/>
      <c r="J20" s="214">
        <v>38997.660000000003</v>
      </c>
      <c r="K20" s="215"/>
      <c r="L20" s="214">
        <v>129830.98</v>
      </c>
      <c r="M20" s="215"/>
      <c r="N20" s="216">
        <v>236603.67</v>
      </c>
    </row>
    <row r="21" spans="1:14" s="37" customFormat="1" ht="25.5" x14ac:dyDescent="0.25">
      <c r="A21" s="151"/>
      <c r="B21" s="190"/>
      <c r="C21" s="211" t="s">
        <v>196</v>
      </c>
      <c r="D21" s="211" t="s">
        <v>197</v>
      </c>
      <c r="E21" s="211" t="s">
        <v>188</v>
      </c>
      <c r="F21" s="212" t="s">
        <v>189</v>
      </c>
      <c r="G21" s="213"/>
      <c r="H21" s="214">
        <v>14115.03</v>
      </c>
      <c r="I21" s="215"/>
      <c r="J21" s="214">
        <v>68718.39</v>
      </c>
      <c r="K21" s="215"/>
      <c r="L21" s="214">
        <v>142628.32999999999</v>
      </c>
      <c r="M21" s="215"/>
      <c r="N21" s="216">
        <v>223327.53</v>
      </c>
    </row>
    <row r="22" spans="1:14" s="37" customFormat="1" ht="25.5" x14ac:dyDescent="0.25">
      <c r="A22" s="151"/>
      <c r="B22" s="190"/>
      <c r="C22" s="211" t="s">
        <v>198</v>
      </c>
      <c r="D22" s="211" t="s">
        <v>199</v>
      </c>
      <c r="E22" s="211" t="s">
        <v>188</v>
      </c>
      <c r="F22" s="212" t="s">
        <v>193</v>
      </c>
      <c r="G22" s="213"/>
      <c r="H22" s="214">
        <v>0</v>
      </c>
      <c r="I22" s="215"/>
      <c r="J22" s="214">
        <v>0</v>
      </c>
      <c r="K22" s="215"/>
      <c r="L22" s="214">
        <v>0</v>
      </c>
      <c r="M22" s="215"/>
      <c r="N22" s="216">
        <v>4702.3100000000004</v>
      </c>
    </row>
    <row r="23" spans="1:14" s="37" customFormat="1" ht="25.5" x14ac:dyDescent="0.25">
      <c r="A23" s="151"/>
      <c r="B23" s="190"/>
      <c r="C23" s="191" t="s">
        <v>200</v>
      </c>
      <c r="D23" s="191" t="s">
        <v>199</v>
      </c>
      <c r="E23" s="191" t="s">
        <v>188</v>
      </c>
      <c r="F23" s="195" t="s">
        <v>193</v>
      </c>
      <c r="G23" s="199"/>
      <c r="H23" s="201">
        <v>6390.96</v>
      </c>
      <c r="I23" s="200"/>
      <c r="J23" s="201">
        <v>12382.74</v>
      </c>
      <c r="K23" s="200"/>
      <c r="L23" s="201">
        <v>102476.7</v>
      </c>
      <c r="M23" s="200"/>
      <c r="N23" s="202">
        <v>224151.75</v>
      </c>
    </row>
    <row r="24" spans="1:14" x14ac:dyDescent="0.25">
      <c r="A24" s="151" t="s">
        <v>13</v>
      </c>
      <c r="B24" s="150" t="s">
        <v>12</v>
      </c>
      <c r="C24" s="193"/>
      <c r="D24" s="193"/>
      <c r="E24" s="193"/>
      <c r="F24" s="197"/>
      <c r="G24" s="71">
        <v>1955.2</v>
      </c>
      <c r="H24" s="73">
        <v>0</v>
      </c>
      <c r="I24" s="73">
        <v>129916.57</v>
      </c>
      <c r="J24" s="73">
        <v>0</v>
      </c>
      <c r="K24" s="73">
        <v>133395.31</v>
      </c>
      <c r="L24" s="73">
        <v>128242.77</v>
      </c>
      <c r="M24" s="73">
        <v>199322.8</v>
      </c>
      <c r="N24" s="74">
        <v>213368.64</v>
      </c>
    </row>
    <row r="25" spans="1:14" ht="25.5" x14ac:dyDescent="0.25">
      <c r="A25" s="151"/>
      <c r="B25" s="190"/>
      <c r="C25" s="193" t="s">
        <v>201</v>
      </c>
      <c r="D25" s="193" t="s">
        <v>202</v>
      </c>
      <c r="E25" s="193" t="s">
        <v>188</v>
      </c>
      <c r="F25" s="197" t="s">
        <v>189</v>
      </c>
      <c r="G25" s="71"/>
      <c r="H25" s="80">
        <v>0</v>
      </c>
      <c r="I25" s="73"/>
      <c r="J25" s="80">
        <v>0</v>
      </c>
      <c r="K25" s="73"/>
      <c r="L25" s="80">
        <v>128242.77</v>
      </c>
      <c r="M25" s="73"/>
      <c r="N25" s="82">
        <v>213368.64</v>
      </c>
    </row>
    <row r="26" spans="1:14" ht="30" x14ac:dyDescent="0.25">
      <c r="A26" s="154" t="s">
        <v>5</v>
      </c>
      <c r="B26" s="155" t="s">
        <v>136</v>
      </c>
      <c r="C26" s="192"/>
      <c r="D26" s="192"/>
      <c r="E26" s="192"/>
      <c r="F26" s="196"/>
      <c r="G26" s="75">
        <f t="shared" ref="G26:N26" si="0">+G17+G24</f>
        <v>79349.399999999994</v>
      </c>
      <c r="H26" s="76">
        <f t="shared" si="0"/>
        <v>56664.24</v>
      </c>
      <c r="I26" s="76">
        <f t="shared" si="0"/>
        <v>356993.54000000004</v>
      </c>
      <c r="J26" s="76">
        <f t="shared" si="0"/>
        <v>120098.79000000001</v>
      </c>
      <c r="K26" s="76">
        <f t="shared" si="0"/>
        <v>580882.35</v>
      </c>
      <c r="L26" s="76">
        <f t="shared" si="0"/>
        <v>504121.78</v>
      </c>
      <c r="M26" s="76">
        <f t="shared" si="0"/>
        <v>875191.22</v>
      </c>
      <c r="N26" s="77">
        <f t="shared" si="0"/>
        <v>905188.30999999994</v>
      </c>
    </row>
    <row r="27" spans="1:14" s="47" customFormat="1" x14ac:dyDescent="0.25">
      <c r="A27" s="151" t="s">
        <v>173</v>
      </c>
      <c r="B27" s="150" t="s">
        <v>14</v>
      </c>
      <c r="C27" s="203"/>
      <c r="D27" s="203"/>
      <c r="E27" s="203"/>
      <c r="F27" s="205"/>
      <c r="G27" s="78">
        <v>28262.36</v>
      </c>
      <c r="H27" s="80">
        <f>SUM(H28:H42)</f>
        <v>0</v>
      </c>
      <c r="I27" s="80">
        <v>62129.01</v>
      </c>
      <c r="J27" s="80">
        <f>SUM(J28:J42)</f>
        <v>12407.72</v>
      </c>
      <c r="K27" s="80">
        <v>64903.67</v>
      </c>
      <c r="L27" s="80">
        <f>SUM(L28:L42)</f>
        <v>27844.350000000002</v>
      </c>
      <c r="M27" s="80">
        <v>90896.67</v>
      </c>
      <c r="N27" s="82">
        <f>SUM(N28:N42)</f>
        <v>86197.65</v>
      </c>
    </row>
    <row r="28" spans="1:14" s="47" customFormat="1" ht="25.5" x14ac:dyDescent="0.25">
      <c r="A28" s="151"/>
      <c r="B28" s="190"/>
      <c r="C28" s="204" t="s">
        <v>203</v>
      </c>
      <c r="D28" s="204" t="s">
        <v>204</v>
      </c>
      <c r="E28" s="204" t="s">
        <v>205</v>
      </c>
      <c r="F28" s="206" t="s">
        <v>189</v>
      </c>
      <c r="G28" s="220"/>
      <c r="H28" s="221">
        <v>0</v>
      </c>
      <c r="I28" s="221"/>
      <c r="J28" s="221">
        <v>0</v>
      </c>
      <c r="K28" s="221"/>
      <c r="L28" s="221">
        <v>0</v>
      </c>
      <c r="M28" s="221"/>
      <c r="N28" s="222">
        <v>5234.1400000000003</v>
      </c>
    </row>
    <row r="29" spans="1:14" s="47" customFormat="1" ht="25.5" x14ac:dyDescent="0.25">
      <c r="A29" s="151"/>
      <c r="B29" s="190"/>
      <c r="C29" s="211" t="s">
        <v>206</v>
      </c>
      <c r="D29" s="211" t="s">
        <v>204</v>
      </c>
      <c r="E29" s="211" t="s">
        <v>188</v>
      </c>
      <c r="F29" s="212" t="s">
        <v>193</v>
      </c>
      <c r="G29" s="223"/>
      <c r="H29" s="224">
        <v>0</v>
      </c>
      <c r="I29" s="224"/>
      <c r="J29" s="224">
        <v>0</v>
      </c>
      <c r="K29" s="224"/>
      <c r="L29" s="224">
        <v>1247.24</v>
      </c>
      <c r="M29" s="224"/>
      <c r="N29" s="225">
        <v>10038.69</v>
      </c>
    </row>
    <row r="30" spans="1:14" s="47" customFormat="1" ht="38.25" x14ac:dyDescent="0.25">
      <c r="A30" s="151"/>
      <c r="B30" s="190"/>
      <c r="C30" s="211" t="s">
        <v>207</v>
      </c>
      <c r="D30" s="211" t="s">
        <v>204</v>
      </c>
      <c r="E30" s="211" t="s">
        <v>188</v>
      </c>
      <c r="F30" s="212" t="s">
        <v>193</v>
      </c>
      <c r="G30" s="223"/>
      <c r="H30" s="224">
        <v>0</v>
      </c>
      <c r="I30" s="224"/>
      <c r="J30" s="224">
        <v>0</v>
      </c>
      <c r="K30" s="224"/>
      <c r="L30" s="224">
        <v>2663.31</v>
      </c>
      <c r="M30" s="224"/>
      <c r="N30" s="225">
        <v>2663.31</v>
      </c>
    </row>
    <row r="31" spans="1:14" s="47" customFormat="1" ht="25.5" x14ac:dyDescent="0.25">
      <c r="A31" s="151"/>
      <c r="B31" s="190"/>
      <c r="C31" s="211" t="s">
        <v>208</v>
      </c>
      <c r="D31" s="211" t="s">
        <v>204</v>
      </c>
      <c r="E31" s="211" t="s">
        <v>205</v>
      </c>
      <c r="F31" s="212" t="s">
        <v>193</v>
      </c>
      <c r="G31" s="223"/>
      <c r="H31" s="224">
        <v>0</v>
      </c>
      <c r="I31" s="224"/>
      <c r="J31" s="224">
        <v>0</v>
      </c>
      <c r="K31" s="224"/>
      <c r="L31" s="224">
        <v>0</v>
      </c>
      <c r="M31" s="224"/>
      <c r="N31" s="225">
        <v>735.3</v>
      </c>
    </row>
    <row r="32" spans="1:14" s="47" customFormat="1" ht="25.5" x14ac:dyDescent="0.25">
      <c r="A32" s="151"/>
      <c r="B32" s="190"/>
      <c r="C32" s="211" t="s">
        <v>209</v>
      </c>
      <c r="D32" s="211" t="s">
        <v>204</v>
      </c>
      <c r="E32" s="211" t="s">
        <v>188</v>
      </c>
      <c r="F32" s="212" t="s">
        <v>193</v>
      </c>
      <c r="G32" s="223"/>
      <c r="H32" s="224">
        <v>0</v>
      </c>
      <c r="I32" s="224"/>
      <c r="J32" s="224">
        <v>12407.72</v>
      </c>
      <c r="K32" s="224"/>
      <c r="L32" s="224">
        <v>12407.72</v>
      </c>
      <c r="M32" s="224"/>
      <c r="N32" s="225">
        <v>12407.72</v>
      </c>
    </row>
    <row r="33" spans="1:14" s="47" customFormat="1" ht="38.25" x14ac:dyDescent="0.25">
      <c r="A33" s="151"/>
      <c r="B33" s="190"/>
      <c r="C33" s="211" t="s">
        <v>210</v>
      </c>
      <c r="D33" s="211" t="s">
        <v>204</v>
      </c>
      <c r="E33" s="211" t="s">
        <v>205</v>
      </c>
      <c r="F33" s="212" t="s">
        <v>189</v>
      </c>
      <c r="G33" s="223"/>
      <c r="H33" s="224">
        <v>0</v>
      </c>
      <c r="I33" s="224"/>
      <c r="J33" s="224">
        <v>0</v>
      </c>
      <c r="K33" s="224"/>
      <c r="L33" s="224">
        <v>0</v>
      </c>
      <c r="M33" s="224"/>
      <c r="N33" s="225">
        <v>12286.99</v>
      </c>
    </row>
    <row r="34" spans="1:14" s="47" customFormat="1" ht="25.5" x14ac:dyDescent="0.25">
      <c r="A34" s="151"/>
      <c r="B34" s="190"/>
      <c r="C34" s="211" t="s">
        <v>211</v>
      </c>
      <c r="D34" s="211" t="s">
        <v>204</v>
      </c>
      <c r="E34" s="211" t="s">
        <v>205</v>
      </c>
      <c r="F34" s="212" t="s">
        <v>193</v>
      </c>
      <c r="G34" s="223"/>
      <c r="H34" s="224">
        <v>0</v>
      </c>
      <c r="I34" s="224"/>
      <c r="J34" s="224">
        <v>0</v>
      </c>
      <c r="K34" s="224"/>
      <c r="L34" s="224">
        <v>1623.86</v>
      </c>
      <c r="M34" s="224"/>
      <c r="N34" s="225">
        <v>1623.86</v>
      </c>
    </row>
    <row r="35" spans="1:14" s="47" customFormat="1" ht="25.5" x14ac:dyDescent="0.25">
      <c r="A35" s="151"/>
      <c r="B35" s="190"/>
      <c r="C35" s="211" t="s">
        <v>212</v>
      </c>
      <c r="D35" s="211" t="s">
        <v>204</v>
      </c>
      <c r="E35" s="211" t="s">
        <v>205</v>
      </c>
      <c r="F35" s="212" t="s">
        <v>193</v>
      </c>
      <c r="G35" s="223"/>
      <c r="H35" s="224">
        <v>0</v>
      </c>
      <c r="I35" s="224"/>
      <c r="J35" s="224">
        <v>0</v>
      </c>
      <c r="K35" s="224"/>
      <c r="L35" s="224">
        <v>0</v>
      </c>
      <c r="M35" s="224"/>
      <c r="N35" s="225">
        <v>1624.02</v>
      </c>
    </row>
    <row r="36" spans="1:14" s="47" customFormat="1" ht="63.75" x14ac:dyDescent="0.25">
      <c r="A36" s="151"/>
      <c r="B36" s="190"/>
      <c r="C36" s="211" t="s">
        <v>213</v>
      </c>
      <c r="D36" s="211" t="s">
        <v>214</v>
      </c>
      <c r="E36" s="211" t="s">
        <v>188</v>
      </c>
      <c r="F36" s="212" t="s">
        <v>189</v>
      </c>
      <c r="G36" s="223"/>
      <c r="H36" s="224">
        <v>0</v>
      </c>
      <c r="I36" s="224"/>
      <c r="J36" s="224">
        <v>0</v>
      </c>
      <c r="K36" s="224"/>
      <c r="L36" s="224">
        <v>0</v>
      </c>
      <c r="M36" s="224"/>
      <c r="N36" s="225">
        <v>4210.8599999999997</v>
      </c>
    </row>
    <row r="37" spans="1:14" s="47" customFormat="1" ht="25.5" x14ac:dyDescent="0.25">
      <c r="A37" s="151"/>
      <c r="B37" s="190"/>
      <c r="C37" s="211" t="s">
        <v>215</v>
      </c>
      <c r="D37" s="211" t="s">
        <v>214</v>
      </c>
      <c r="E37" s="211" t="s">
        <v>216</v>
      </c>
      <c r="F37" s="212" t="s">
        <v>193</v>
      </c>
      <c r="G37" s="223"/>
      <c r="H37" s="224">
        <v>0</v>
      </c>
      <c r="I37" s="224"/>
      <c r="J37" s="224">
        <v>0</v>
      </c>
      <c r="K37" s="224"/>
      <c r="L37" s="224">
        <v>4167.0200000000004</v>
      </c>
      <c r="M37" s="224"/>
      <c r="N37" s="225">
        <v>4167.0200000000004</v>
      </c>
    </row>
    <row r="38" spans="1:14" s="47" customFormat="1" ht="25.5" x14ac:dyDescent="0.25">
      <c r="A38" s="151"/>
      <c r="B38" s="190"/>
      <c r="C38" s="211" t="s">
        <v>217</v>
      </c>
      <c r="D38" s="211" t="s">
        <v>214</v>
      </c>
      <c r="E38" s="211" t="s">
        <v>218</v>
      </c>
      <c r="F38" s="212" t="s">
        <v>189</v>
      </c>
      <c r="G38" s="223"/>
      <c r="H38" s="224">
        <v>0</v>
      </c>
      <c r="I38" s="224"/>
      <c r="J38" s="224">
        <v>0</v>
      </c>
      <c r="K38" s="224"/>
      <c r="L38" s="224">
        <v>1346.16</v>
      </c>
      <c r="M38" s="224"/>
      <c r="N38" s="225">
        <v>2970.18</v>
      </c>
    </row>
    <row r="39" spans="1:14" s="47" customFormat="1" ht="25.5" x14ac:dyDescent="0.25">
      <c r="A39" s="151"/>
      <c r="B39" s="190"/>
      <c r="C39" s="211" t="s">
        <v>219</v>
      </c>
      <c r="D39" s="211" t="s">
        <v>204</v>
      </c>
      <c r="E39" s="211" t="s">
        <v>188</v>
      </c>
      <c r="F39" s="212" t="s">
        <v>189</v>
      </c>
      <c r="G39" s="223"/>
      <c r="H39" s="224">
        <v>0</v>
      </c>
      <c r="I39" s="224"/>
      <c r="J39" s="224">
        <v>0</v>
      </c>
      <c r="K39" s="224"/>
      <c r="L39" s="224">
        <v>0</v>
      </c>
      <c r="M39" s="224"/>
      <c r="N39" s="225">
        <v>8261.85</v>
      </c>
    </row>
    <row r="40" spans="1:14" s="47" customFormat="1" ht="38.25" x14ac:dyDescent="0.25">
      <c r="A40" s="151"/>
      <c r="B40" s="190"/>
      <c r="C40" s="211" t="s">
        <v>220</v>
      </c>
      <c r="D40" s="211" t="s">
        <v>204</v>
      </c>
      <c r="E40" s="211" t="s">
        <v>188</v>
      </c>
      <c r="F40" s="212" t="s">
        <v>195</v>
      </c>
      <c r="G40" s="223"/>
      <c r="H40" s="224">
        <v>0</v>
      </c>
      <c r="I40" s="224"/>
      <c r="J40" s="224">
        <v>0</v>
      </c>
      <c r="K40" s="224"/>
      <c r="L40" s="224">
        <v>4389.04</v>
      </c>
      <c r="M40" s="224"/>
      <c r="N40" s="225">
        <v>4389.04</v>
      </c>
    </row>
    <row r="41" spans="1:14" s="47" customFormat="1" ht="38.25" x14ac:dyDescent="0.25">
      <c r="A41" s="151"/>
      <c r="B41" s="190"/>
      <c r="C41" s="211" t="s">
        <v>221</v>
      </c>
      <c r="D41" s="211" t="s">
        <v>204</v>
      </c>
      <c r="E41" s="211" t="s">
        <v>222</v>
      </c>
      <c r="F41" s="212" t="s">
        <v>193</v>
      </c>
      <c r="G41" s="223"/>
      <c r="H41" s="224">
        <v>0</v>
      </c>
      <c r="I41" s="224"/>
      <c r="J41" s="224">
        <v>0</v>
      </c>
      <c r="K41" s="224"/>
      <c r="L41" s="224">
        <v>0</v>
      </c>
      <c r="M41" s="224"/>
      <c r="N41" s="225">
        <v>13223.52</v>
      </c>
    </row>
    <row r="42" spans="1:14" s="47" customFormat="1" ht="25.5" x14ac:dyDescent="0.25">
      <c r="A42" s="151"/>
      <c r="B42" s="190"/>
      <c r="C42" s="191" t="s">
        <v>223</v>
      </c>
      <c r="D42" s="191" t="s">
        <v>214</v>
      </c>
      <c r="E42" s="191" t="s">
        <v>188</v>
      </c>
      <c r="F42" s="195" t="s">
        <v>193</v>
      </c>
      <c r="G42" s="219"/>
      <c r="H42" s="217">
        <v>0</v>
      </c>
      <c r="I42" s="217"/>
      <c r="J42" s="217">
        <v>0</v>
      </c>
      <c r="K42" s="217"/>
      <c r="L42" s="217">
        <v>0</v>
      </c>
      <c r="M42" s="217"/>
      <c r="N42" s="218">
        <v>2361.15</v>
      </c>
    </row>
    <row r="43" spans="1:14" x14ac:dyDescent="0.25">
      <c r="A43" s="154" t="s">
        <v>15</v>
      </c>
      <c r="B43" s="156" t="s">
        <v>135</v>
      </c>
      <c r="C43" s="192"/>
      <c r="D43" s="192"/>
      <c r="E43" s="192"/>
      <c r="F43" s="196"/>
      <c r="G43" s="75">
        <f t="shared" ref="G43:N43" si="1">+G27</f>
        <v>28262.36</v>
      </c>
      <c r="H43" s="76">
        <f t="shared" si="1"/>
        <v>0</v>
      </c>
      <c r="I43" s="76">
        <f t="shared" si="1"/>
        <v>62129.01</v>
      </c>
      <c r="J43" s="76">
        <f t="shared" si="1"/>
        <v>12407.72</v>
      </c>
      <c r="K43" s="76">
        <f t="shared" si="1"/>
        <v>64903.67</v>
      </c>
      <c r="L43" s="76">
        <f t="shared" si="1"/>
        <v>27844.350000000002</v>
      </c>
      <c r="M43" s="76">
        <f t="shared" si="1"/>
        <v>90896.67</v>
      </c>
      <c r="N43" s="77">
        <f t="shared" si="1"/>
        <v>86197.65</v>
      </c>
    </row>
    <row r="44" spans="1:14" x14ac:dyDescent="0.25">
      <c r="A44" s="151" t="s">
        <v>22</v>
      </c>
      <c r="B44" s="157" t="s">
        <v>21</v>
      </c>
      <c r="C44" s="203"/>
      <c r="D44" s="203"/>
      <c r="E44" s="203"/>
      <c r="F44" s="205"/>
      <c r="G44" s="78">
        <v>40014.839999999997</v>
      </c>
      <c r="H44" s="80">
        <f>SUM(H45:H60)</f>
        <v>17964.419999999998</v>
      </c>
      <c r="I44" s="80">
        <v>81811.199999999997</v>
      </c>
      <c r="J44" s="80">
        <f>SUM(J45:J60)</f>
        <v>43009.9</v>
      </c>
      <c r="K44" s="80">
        <v>102447.79</v>
      </c>
      <c r="L44" s="80">
        <f>SUM(L45:L60)</f>
        <v>70273.759999999995</v>
      </c>
      <c r="M44" s="80">
        <v>134841.18</v>
      </c>
      <c r="N44" s="82">
        <f>SUM(N45:N60)</f>
        <v>106595.53</v>
      </c>
    </row>
    <row r="45" spans="1:14" ht="25.5" x14ac:dyDescent="0.25">
      <c r="A45" s="151"/>
      <c r="B45" s="226"/>
      <c r="C45" s="204" t="s">
        <v>224</v>
      </c>
      <c r="D45" s="204" t="s">
        <v>225</v>
      </c>
      <c r="E45" s="204" t="s">
        <v>188</v>
      </c>
      <c r="F45" s="206" t="s">
        <v>189</v>
      </c>
      <c r="G45" s="220"/>
      <c r="H45" s="221">
        <v>0</v>
      </c>
      <c r="I45" s="221"/>
      <c r="J45" s="221">
        <v>0</v>
      </c>
      <c r="K45" s="221"/>
      <c r="L45" s="221">
        <v>44.98</v>
      </c>
      <c r="M45" s="221"/>
      <c r="N45" s="222">
        <v>68.12</v>
      </c>
    </row>
    <row r="46" spans="1:14" ht="25.5" x14ac:dyDescent="0.25">
      <c r="A46" s="151"/>
      <c r="B46" s="226"/>
      <c r="C46" s="211" t="s">
        <v>226</v>
      </c>
      <c r="D46" s="211" t="s">
        <v>227</v>
      </c>
      <c r="E46" s="211" t="s">
        <v>228</v>
      </c>
      <c r="F46" s="212" t="s">
        <v>189</v>
      </c>
      <c r="G46" s="223"/>
      <c r="H46" s="224">
        <v>661</v>
      </c>
      <c r="I46" s="224"/>
      <c r="J46" s="224">
        <v>8268.07</v>
      </c>
      <c r="K46" s="224"/>
      <c r="L46" s="224">
        <v>9094.07</v>
      </c>
      <c r="M46" s="224"/>
      <c r="N46" s="225">
        <v>10120.07</v>
      </c>
    </row>
    <row r="47" spans="1:14" ht="38.25" x14ac:dyDescent="0.25">
      <c r="A47" s="151"/>
      <c r="B47" s="226"/>
      <c r="C47" s="211" t="s">
        <v>229</v>
      </c>
      <c r="D47" s="211" t="s">
        <v>225</v>
      </c>
      <c r="E47" s="211" t="s">
        <v>188</v>
      </c>
      <c r="F47" s="212" t="s">
        <v>189</v>
      </c>
      <c r="G47" s="223"/>
      <c r="H47" s="224">
        <v>659</v>
      </c>
      <c r="I47" s="224"/>
      <c r="J47" s="224">
        <v>1413</v>
      </c>
      <c r="K47" s="224"/>
      <c r="L47" s="224">
        <v>2229</v>
      </c>
      <c r="M47" s="224"/>
      <c r="N47" s="225">
        <v>3253</v>
      </c>
    </row>
    <row r="48" spans="1:14" ht="25.5" x14ac:dyDescent="0.25">
      <c r="A48" s="151"/>
      <c r="B48" s="226"/>
      <c r="C48" s="211" t="s">
        <v>230</v>
      </c>
      <c r="D48" s="211" t="s">
        <v>225</v>
      </c>
      <c r="E48" s="211" t="s">
        <v>231</v>
      </c>
      <c r="F48" s="212" t="s">
        <v>189</v>
      </c>
      <c r="G48" s="223"/>
      <c r="H48" s="224">
        <v>0</v>
      </c>
      <c r="I48" s="224"/>
      <c r="J48" s="224">
        <v>0</v>
      </c>
      <c r="K48" s="224"/>
      <c r="L48" s="224">
        <v>0</v>
      </c>
      <c r="M48" s="224"/>
      <c r="N48" s="225">
        <v>628.5</v>
      </c>
    </row>
    <row r="49" spans="1:14" ht="38.25" x14ac:dyDescent="0.25">
      <c r="A49" s="151"/>
      <c r="B49" s="226"/>
      <c r="C49" s="211" t="s">
        <v>232</v>
      </c>
      <c r="D49" s="211" t="s">
        <v>225</v>
      </c>
      <c r="E49" s="211" t="s">
        <v>233</v>
      </c>
      <c r="F49" s="212" t="s">
        <v>189</v>
      </c>
      <c r="G49" s="223"/>
      <c r="H49" s="224">
        <v>189.8</v>
      </c>
      <c r="I49" s="224"/>
      <c r="J49" s="224">
        <v>554.24</v>
      </c>
      <c r="K49" s="224"/>
      <c r="L49" s="224">
        <v>984.96</v>
      </c>
      <c r="M49" s="224"/>
      <c r="N49" s="225">
        <v>1447.12</v>
      </c>
    </row>
    <row r="50" spans="1:14" ht="38.25" x14ac:dyDescent="0.25">
      <c r="A50" s="151"/>
      <c r="B50" s="226"/>
      <c r="C50" s="211" t="s">
        <v>234</v>
      </c>
      <c r="D50" s="211" t="s">
        <v>225</v>
      </c>
      <c r="E50" s="211" t="s">
        <v>231</v>
      </c>
      <c r="F50" s="212" t="s">
        <v>189</v>
      </c>
      <c r="G50" s="223"/>
      <c r="H50" s="224">
        <v>2.1</v>
      </c>
      <c r="I50" s="224"/>
      <c r="J50" s="224">
        <v>4.6500000000000004</v>
      </c>
      <c r="K50" s="224"/>
      <c r="L50" s="224">
        <v>7.8</v>
      </c>
      <c r="M50" s="224"/>
      <c r="N50" s="225">
        <v>11.45</v>
      </c>
    </row>
    <row r="51" spans="1:14" ht="38.25" x14ac:dyDescent="0.25">
      <c r="A51" s="151"/>
      <c r="B51" s="226"/>
      <c r="C51" s="211" t="s">
        <v>235</v>
      </c>
      <c r="D51" s="211" t="s">
        <v>225</v>
      </c>
      <c r="E51" s="211" t="s">
        <v>236</v>
      </c>
      <c r="F51" s="212" t="s">
        <v>189</v>
      </c>
      <c r="G51" s="223"/>
      <c r="H51" s="224">
        <v>0</v>
      </c>
      <c r="I51" s="224"/>
      <c r="J51" s="224">
        <v>0</v>
      </c>
      <c r="K51" s="224"/>
      <c r="L51" s="224">
        <v>247.1</v>
      </c>
      <c r="M51" s="224"/>
      <c r="N51" s="225">
        <v>285.60000000000002</v>
      </c>
    </row>
    <row r="52" spans="1:14" ht="38.25" x14ac:dyDescent="0.25">
      <c r="A52" s="151"/>
      <c r="B52" s="226"/>
      <c r="C52" s="211" t="s">
        <v>237</v>
      </c>
      <c r="D52" s="211" t="s">
        <v>225</v>
      </c>
      <c r="E52" s="211" t="s">
        <v>238</v>
      </c>
      <c r="F52" s="212" t="s">
        <v>189</v>
      </c>
      <c r="G52" s="223"/>
      <c r="H52" s="224">
        <v>12133</v>
      </c>
      <c r="I52" s="224"/>
      <c r="J52" s="224">
        <v>23835.9</v>
      </c>
      <c r="K52" s="224"/>
      <c r="L52" s="224">
        <v>31467</v>
      </c>
      <c r="M52" s="224"/>
      <c r="N52" s="225">
        <v>44797.3</v>
      </c>
    </row>
    <row r="53" spans="1:14" ht="25.5" x14ac:dyDescent="0.25">
      <c r="A53" s="151"/>
      <c r="B53" s="226"/>
      <c r="C53" s="211" t="s">
        <v>239</v>
      </c>
      <c r="D53" s="211" t="s">
        <v>225</v>
      </c>
      <c r="E53" s="211" t="s">
        <v>240</v>
      </c>
      <c r="F53" s="212" t="s">
        <v>189</v>
      </c>
      <c r="G53" s="223"/>
      <c r="H53" s="224">
        <v>1130</v>
      </c>
      <c r="I53" s="224"/>
      <c r="J53" s="224">
        <v>2865</v>
      </c>
      <c r="K53" s="224"/>
      <c r="L53" s="224">
        <v>4460</v>
      </c>
      <c r="M53" s="224"/>
      <c r="N53" s="225">
        <v>6730</v>
      </c>
    </row>
    <row r="54" spans="1:14" ht="38.25" x14ac:dyDescent="0.25">
      <c r="A54" s="151"/>
      <c r="B54" s="226"/>
      <c r="C54" s="211" t="s">
        <v>241</v>
      </c>
      <c r="D54" s="211" t="s">
        <v>227</v>
      </c>
      <c r="E54" s="211" t="s">
        <v>188</v>
      </c>
      <c r="F54" s="212" t="s">
        <v>195</v>
      </c>
      <c r="G54" s="223"/>
      <c r="H54" s="224">
        <v>0</v>
      </c>
      <c r="I54" s="224"/>
      <c r="J54" s="224">
        <v>0</v>
      </c>
      <c r="K54" s="224"/>
      <c r="L54" s="224">
        <v>1000</v>
      </c>
      <c r="M54" s="224"/>
      <c r="N54" s="225">
        <v>1000</v>
      </c>
    </row>
    <row r="55" spans="1:14" ht="25.5" x14ac:dyDescent="0.25">
      <c r="A55" s="151"/>
      <c r="B55" s="226"/>
      <c r="C55" s="211" t="s">
        <v>242</v>
      </c>
      <c r="D55" s="211" t="s">
        <v>225</v>
      </c>
      <c r="E55" s="211" t="s">
        <v>188</v>
      </c>
      <c r="F55" s="212" t="s">
        <v>189</v>
      </c>
      <c r="G55" s="223"/>
      <c r="H55" s="224">
        <v>660</v>
      </c>
      <c r="I55" s="224"/>
      <c r="J55" s="224">
        <v>810</v>
      </c>
      <c r="K55" s="224"/>
      <c r="L55" s="224">
        <v>1366.29</v>
      </c>
      <c r="M55" s="224"/>
      <c r="N55" s="225">
        <v>2377.29</v>
      </c>
    </row>
    <row r="56" spans="1:14" ht="25.5" x14ac:dyDescent="0.25">
      <c r="A56" s="151"/>
      <c r="B56" s="226"/>
      <c r="C56" s="211" t="s">
        <v>243</v>
      </c>
      <c r="D56" s="211" t="s">
        <v>244</v>
      </c>
      <c r="E56" s="211" t="s">
        <v>188</v>
      </c>
      <c r="F56" s="212" t="s">
        <v>189</v>
      </c>
      <c r="G56" s="223"/>
      <c r="H56" s="224">
        <v>0</v>
      </c>
      <c r="I56" s="224"/>
      <c r="J56" s="224">
        <v>0</v>
      </c>
      <c r="K56" s="224"/>
      <c r="L56" s="224">
        <v>0</v>
      </c>
      <c r="M56" s="224"/>
      <c r="N56" s="225">
        <v>12625</v>
      </c>
    </row>
    <row r="57" spans="1:14" ht="25.5" x14ac:dyDescent="0.25">
      <c r="A57" s="151"/>
      <c r="B57" s="226"/>
      <c r="C57" s="211" t="s">
        <v>245</v>
      </c>
      <c r="D57" s="211" t="s">
        <v>246</v>
      </c>
      <c r="E57" s="211" t="s">
        <v>188</v>
      </c>
      <c r="F57" s="212" t="s">
        <v>189</v>
      </c>
      <c r="G57" s="223"/>
      <c r="H57" s="224">
        <v>909.52</v>
      </c>
      <c r="I57" s="224"/>
      <c r="J57" s="224">
        <v>1819.04</v>
      </c>
      <c r="K57" s="224"/>
      <c r="L57" s="224">
        <v>2728.56</v>
      </c>
      <c r="M57" s="224"/>
      <c r="N57" s="225">
        <v>3638.08</v>
      </c>
    </row>
    <row r="58" spans="1:14" ht="25.5" x14ac:dyDescent="0.25">
      <c r="A58" s="151"/>
      <c r="B58" s="226"/>
      <c r="C58" s="211" t="s">
        <v>247</v>
      </c>
      <c r="D58" s="211" t="s">
        <v>246</v>
      </c>
      <c r="E58" s="211" t="s">
        <v>188</v>
      </c>
      <c r="F58" s="212" t="s">
        <v>189</v>
      </c>
      <c r="G58" s="223"/>
      <c r="H58" s="224">
        <v>1500</v>
      </c>
      <c r="I58" s="224"/>
      <c r="J58" s="224">
        <v>2500</v>
      </c>
      <c r="K58" s="224"/>
      <c r="L58" s="224">
        <v>4500</v>
      </c>
      <c r="M58" s="224"/>
      <c r="N58" s="225">
        <v>7200</v>
      </c>
    </row>
    <row r="59" spans="1:14" ht="25.5" x14ac:dyDescent="0.25">
      <c r="A59" s="151"/>
      <c r="B59" s="226"/>
      <c r="C59" s="211" t="s">
        <v>248</v>
      </c>
      <c r="D59" s="211" t="s">
        <v>246</v>
      </c>
      <c r="E59" s="211" t="s">
        <v>188</v>
      </c>
      <c r="F59" s="212" t="s">
        <v>189</v>
      </c>
      <c r="G59" s="223"/>
      <c r="H59" s="224">
        <v>120</v>
      </c>
      <c r="I59" s="224"/>
      <c r="J59" s="224">
        <v>940</v>
      </c>
      <c r="K59" s="224"/>
      <c r="L59" s="224">
        <v>1540</v>
      </c>
      <c r="M59" s="224"/>
      <c r="N59" s="225">
        <v>1810</v>
      </c>
    </row>
    <row r="60" spans="1:14" ht="38.25" x14ac:dyDescent="0.25">
      <c r="A60" s="151"/>
      <c r="B60" s="226"/>
      <c r="C60" s="191" t="s">
        <v>249</v>
      </c>
      <c r="D60" s="191" t="s">
        <v>227</v>
      </c>
      <c r="E60" s="191" t="s">
        <v>188</v>
      </c>
      <c r="F60" s="195" t="s">
        <v>195</v>
      </c>
      <c r="G60" s="219"/>
      <c r="H60" s="217">
        <v>0</v>
      </c>
      <c r="I60" s="217"/>
      <c r="J60" s="217">
        <v>0</v>
      </c>
      <c r="K60" s="217"/>
      <c r="L60" s="217">
        <v>10604</v>
      </c>
      <c r="M60" s="217"/>
      <c r="N60" s="218">
        <v>10604</v>
      </c>
    </row>
    <row r="61" spans="1:14" ht="30" x14ac:dyDescent="0.25">
      <c r="A61" s="151" t="s">
        <v>24</v>
      </c>
      <c r="B61" s="157" t="s">
        <v>23</v>
      </c>
      <c r="C61" s="193"/>
      <c r="D61" s="193"/>
      <c r="E61" s="193"/>
      <c r="F61" s="197"/>
      <c r="G61" s="78"/>
      <c r="H61" s="80">
        <v>500</v>
      </c>
      <c r="I61" s="80"/>
      <c r="J61" s="80">
        <v>500</v>
      </c>
      <c r="K61" s="80"/>
      <c r="L61" s="80">
        <v>537.49</v>
      </c>
      <c r="M61" s="80">
        <v>50</v>
      </c>
      <c r="N61" s="82">
        <v>584.84</v>
      </c>
    </row>
    <row r="62" spans="1:14" ht="51" x14ac:dyDescent="0.25">
      <c r="A62" s="151"/>
      <c r="B62" s="226"/>
      <c r="C62" s="193" t="s">
        <v>250</v>
      </c>
      <c r="D62" s="193" t="s">
        <v>251</v>
      </c>
      <c r="E62" s="193" t="s">
        <v>188</v>
      </c>
      <c r="F62" s="197" t="s">
        <v>189</v>
      </c>
      <c r="G62" s="78"/>
      <c r="H62" s="80">
        <v>500</v>
      </c>
      <c r="I62" s="80"/>
      <c r="J62" s="80">
        <v>500</v>
      </c>
      <c r="K62" s="80"/>
      <c r="L62" s="80">
        <v>537.49</v>
      </c>
      <c r="M62" s="80"/>
      <c r="N62" s="82">
        <v>584.84</v>
      </c>
    </row>
    <row r="63" spans="1:14" x14ac:dyDescent="0.25">
      <c r="A63" s="151" t="s">
        <v>26</v>
      </c>
      <c r="B63" s="150" t="s">
        <v>25</v>
      </c>
      <c r="C63" s="193"/>
      <c r="D63" s="193"/>
      <c r="E63" s="193"/>
      <c r="F63" s="197"/>
      <c r="G63" s="78">
        <v>0.18</v>
      </c>
      <c r="H63" s="80">
        <v>0.3</v>
      </c>
      <c r="I63" s="80">
        <v>0.18</v>
      </c>
      <c r="J63" s="80">
        <v>0.3</v>
      </c>
      <c r="K63" s="80">
        <v>0.18</v>
      </c>
      <c r="L63" s="80">
        <v>0.3</v>
      </c>
      <c r="M63" s="80">
        <v>1.8</v>
      </c>
      <c r="N63" s="82">
        <v>1.56</v>
      </c>
    </row>
    <row r="64" spans="1:14" ht="25.5" x14ac:dyDescent="0.25">
      <c r="A64" s="151"/>
      <c r="B64" s="190"/>
      <c r="C64" s="193" t="s">
        <v>252</v>
      </c>
      <c r="D64" s="193" t="s">
        <v>253</v>
      </c>
      <c r="E64" s="193" t="s">
        <v>188</v>
      </c>
      <c r="F64" s="197" t="s">
        <v>193</v>
      </c>
      <c r="G64" s="78"/>
      <c r="H64" s="80">
        <v>0.3</v>
      </c>
      <c r="I64" s="80"/>
      <c r="J64" s="80">
        <v>0.3</v>
      </c>
      <c r="K64" s="80"/>
      <c r="L64" s="80">
        <v>0.3</v>
      </c>
      <c r="M64" s="80"/>
      <c r="N64" s="82">
        <v>1.56</v>
      </c>
    </row>
    <row r="65" spans="1:14" x14ac:dyDescent="0.25">
      <c r="A65" s="151" t="s">
        <v>28</v>
      </c>
      <c r="B65" s="150" t="s">
        <v>27</v>
      </c>
      <c r="C65" s="192"/>
      <c r="D65" s="192"/>
      <c r="E65" s="192"/>
      <c r="F65" s="196"/>
      <c r="G65" s="83"/>
      <c r="H65" s="85"/>
      <c r="I65" s="85"/>
      <c r="J65" s="85"/>
      <c r="K65" s="85"/>
      <c r="L65" s="85"/>
      <c r="M65" s="85"/>
      <c r="N65" s="87"/>
    </row>
    <row r="66" spans="1:14" x14ac:dyDescent="0.25">
      <c r="A66" s="151" t="s">
        <v>30</v>
      </c>
      <c r="B66" s="150" t="s">
        <v>29</v>
      </c>
      <c r="C66" s="203"/>
      <c r="D66" s="203"/>
      <c r="E66" s="203"/>
      <c r="F66" s="205"/>
      <c r="G66" s="83">
        <v>7667.42</v>
      </c>
      <c r="H66" s="85">
        <f>SUM(H67:H73)</f>
        <v>4602.3099999999995</v>
      </c>
      <c r="I66" s="85">
        <v>17928.13</v>
      </c>
      <c r="J66" s="85">
        <f>SUM(J67:J73)</f>
        <v>8168.6799999999994</v>
      </c>
      <c r="K66" s="85">
        <v>21862.48</v>
      </c>
      <c r="L66" s="85">
        <f>SUM(L67:L73)</f>
        <v>17371.349999999999</v>
      </c>
      <c r="M66" s="85">
        <v>27729.87</v>
      </c>
      <c r="N66" s="87">
        <f>SUM(N67:N73)</f>
        <v>25456.54</v>
      </c>
    </row>
    <row r="67" spans="1:14" ht="25.5" x14ac:dyDescent="0.25">
      <c r="A67" s="151"/>
      <c r="B67" s="190"/>
      <c r="C67" s="204" t="s">
        <v>254</v>
      </c>
      <c r="D67" s="204" t="s">
        <v>255</v>
      </c>
      <c r="E67" s="204" t="s">
        <v>256</v>
      </c>
      <c r="F67" s="206" t="s">
        <v>193</v>
      </c>
      <c r="G67" s="228"/>
      <c r="H67" s="235">
        <v>3526.79</v>
      </c>
      <c r="I67" s="230"/>
      <c r="J67" s="235">
        <v>6387.83</v>
      </c>
      <c r="K67" s="230"/>
      <c r="L67" s="235">
        <v>7299.16</v>
      </c>
      <c r="M67" s="230"/>
      <c r="N67" s="236">
        <v>9230</v>
      </c>
    </row>
    <row r="68" spans="1:14" ht="25.5" x14ac:dyDescent="0.25">
      <c r="A68" s="151"/>
      <c r="B68" s="190"/>
      <c r="C68" s="211" t="s">
        <v>257</v>
      </c>
      <c r="D68" s="211" t="s">
        <v>255</v>
      </c>
      <c r="E68" s="211" t="s">
        <v>188</v>
      </c>
      <c r="F68" s="212" t="s">
        <v>189</v>
      </c>
      <c r="G68" s="237"/>
      <c r="H68" s="238">
        <v>23.52</v>
      </c>
      <c r="I68" s="239"/>
      <c r="J68" s="238">
        <v>50.57</v>
      </c>
      <c r="K68" s="239"/>
      <c r="L68" s="238">
        <v>165.93</v>
      </c>
      <c r="M68" s="239"/>
      <c r="N68" s="240">
        <v>1321.81</v>
      </c>
    </row>
    <row r="69" spans="1:14" ht="38.25" x14ac:dyDescent="0.25">
      <c r="A69" s="151"/>
      <c r="B69" s="190"/>
      <c r="C69" s="211" t="s">
        <v>258</v>
      </c>
      <c r="D69" s="211" t="s">
        <v>259</v>
      </c>
      <c r="E69" s="211" t="s">
        <v>260</v>
      </c>
      <c r="F69" s="212" t="s">
        <v>193</v>
      </c>
      <c r="G69" s="237"/>
      <c r="H69" s="238">
        <v>1052</v>
      </c>
      <c r="I69" s="239"/>
      <c r="J69" s="238">
        <v>1052</v>
      </c>
      <c r="K69" s="239"/>
      <c r="L69" s="238">
        <v>1052</v>
      </c>
      <c r="M69" s="239"/>
      <c r="N69" s="240">
        <v>1052</v>
      </c>
    </row>
    <row r="70" spans="1:14" ht="51" x14ac:dyDescent="0.25">
      <c r="A70" s="151"/>
      <c r="B70" s="190"/>
      <c r="C70" s="211" t="s">
        <v>261</v>
      </c>
      <c r="D70" s="211" t="s">
        <v>255</v>
      </c>
      <c r="E70" s="211" t="s">
        <v>188</v>
      </c>
      <c r="F70" s="212" t="s">
        <v>195</v>
      </c>
      <c r="G70" s="237"/>
      <c r="H70" s="238">
        <v>0</v>
      </c>
      <c r="I70" s="239"/>
      <c r="J70" s="238">
        <v>0</v>
      </c>
      <c r="K70" s="239"/>
      <c r="L70" s="238">
        <v>2732.19</v>
      </c>
      <c r="M70" s="239"/>
      <c r="N70" s="240">
        <v>2732.19</v>
      </c>
    </row>
    <row r="71" spans="1:14" ht="38.25" x14ac:dyDescent="0.25">
      <c r="A71" s="151"/>
      <c r="B71" s="190"/>
      <c r="C71" s="211" t="s">
        <v>262</v>
      </c>
      <c r="D71" s="211" t="s">
        <v>259</v>
      </c>
      <c r="E71" s="211" t="s">
        <v>188</v>
      </c>
      <c r="F71" s="212" t="s">
        <v>195</v>
      </c>
      <c r="G71" s="237"/>
      <c r="H71" s="238">
        <v>0</v>
      </c>
      <c r="I71" s="239"/>
      <c r="J71" s="238">
        <v>0</v>
      </c>
      <c r="K71" s="239"/>
      <c r="L71" s="238">
        <v>3468.99</v>
      </c>
      <c r="M71" s="239"/>
      <c r="N71" s="240">
        <v>3468.99</v>
      </c>
    </row>
    <row r="72" spans="1:14" ht="38.25" x14ac:dyDescent="0.25">
      <c r="A72" s="151"/>
      <c r="B72" s="190"/>
      <c r="C72" s="211" t="s">
        <v>263</v>
      </c>
      <c r="D72" s="211" t="s">
        <v>259</v>
      </c>
      <c r="E72" s="211" t="s">
        <v>188</v>
      </c>
      <c r="F72" s="212" t="s">
        <v>195</v>
      </c>
      <c r="G72" s="237"/>
      <c r="H72" s="238">
        <v>0</v>
      </c>
      <c r="I72" s="239"/>
      <c r="J72" s="238">
        <v>0</v>
      </c>
      <c r="K72" s="239"/>
      <c r="L72" s="238">
        <v>0</v>
      </c>
      <c r="M72" s="239"/>
      <c r="N72" s="240">
        <v>1082.9000000000001</v>
      </c>
    </row>
    <row r="73" spans="1:14" ht="38.25" x14ac:dyDescent="0.25">
      <c r="A73" s="151"/>
      <c r="B73" s="190"/>
      <c r="C73" s="191" t="s">
        <v>264</v>
      </c>
      <c r="D73" s="191" t="s">
        <v>255</v>
      </c>
      <c r="E73" s="191" t="s">
        <v>188</v>
      </c>
      <c r="F73" s="195" t="s">
        <v>189</v>
      </c>
      <c r="G73" s="227"/>
      <c r="H73" s="231">
        <v>0</v>
      </c>
      <c r="I73" s="229"/>
      <c r="J73" s="231">
        <v>678.28</v>
      </c>
      <c r="K73" s="229"/>
      <c r="L73" s="231">
        <v>2653.08</v>
      </c>
      <c r="M73" s="229"/>
      <c r="N73" s="233">
        <v>6568.65</v>
      </c>
    </row>
    <row r="74" spans="1:14" x14ac:dyDescent="0.25">
      <c r="A74" s="154" t="s">
        <v>20</v>
      </c>
      <c r="B74" s="156" t="s">
        <v>119</v>
      </c>
      <c r="C74" s="192"/>
      <c r="D74" s="192"/>
      <c r="E74" s="192"/>
      <c r="F74" s="196"/>
      <c r="G74" s="75">
        <f t="shared" ref="G74:N74" si="2">+G66+G65+G63+G61+G44</f>
        <v>47682.439999999995</v>
      </c>
      <c r="H74" s="76">
        <f t="shared" si="2"/>
        <v>23067.03</v>
      </c>
      <c r="I74" s="76">
        <f t="shared" si="2"/>
        <v>99739.51</v>
      </c>
      <c r="J74" s="76">
        <f t="shared" si="2"/>
        <v>51678.880000000005</v>
      </c>
      <c r="K74" s="76">
        <f t="shared" si="2"/>
        <v>124310.45</v>
      </c>
      <c r="L74" s="76">
        <f t="shared" si="2"/>
        <v>88182.9</v>
      </c>
      <c r="M74" s="76">
        <f t="shared" si="2"/>
        <v>162622.84999999998</v>
      </c>
      <c r="N74" s="77">
        <f t="shared" si="2"/>
        <v>132638.47</v>
      </c>
    </row>
    <row r="75" spans="1:14" x14ac:dyDescent="0.25">
      <c r="A75" s="151" t="s">
        <v>33</v>
      </c>
      <c r="B75" s="150" t="s">
        <v>32</v>
      </c>
      <c r="C75" s="152"/>
      <c r="D75" s="152"/>
      <c r="E75" s="152"/>
      <c r="F75" s="153"/>
      <c r="G75" s="83"/>
      <c r="H75" s="85"/>
      <c r="I75" s="85"/>
      <c r="J75" s="85"/>
      <c r="K75" s="85"/>
      <c r="L75" s="85"/>
      <c r="M75" s="85"/>
      <c r="N75" s="87"/>
    </row>
    <row r="76" spans="1:14" x14ac:dyDescent="0.25">
      <c r="A76" s="151" t="s">
        <v>34</v>
      </c>
      <c r="B76" s="150" t="s">
        <v>0</v>
      </c>
      <c r="C76" s="203"/>
      <c r="D76" s="203"/>
      <c r="E76" s="203"/>
      <c r="F76" s="205"/>
      <c r="G76" s="83">
        <v>2000</v>
      </c>
      <c r="H76" s="85">
        <f>SUM(H77:H78)</f>
        <v>0</v>
      </c>
      <c r="I76" s="85">
        <v>27000</v>
      </c>
      <c r="J76" s="85">
        <f>SUM(J77:J78)</f>
        <v>25000</v>
      </c>
      <c r="K76" s="85">
        <v>55925.5</v>
      </c>
      <c r="L76" s="85">
        <f>SUM(L77:L78)</f>
        <v>25000</v>
      </c>
      <c r="M76" s="85">
        <v>81925.5</v>
      </c>
      <c r="N76" s="87">
        <f>SUM(N77:N78)</f>
        <v>28144.239999999998</v>
      </c>
    </row>
    <row r="77" spans="1:14" ht="51" x14ac:dyDescent="0.25">
      <c r="A77" s="151"/>
      <c r="B77" s="190"/>
      <c r="C77" s="204" t="s">
        <v>265</v>
      </c>
      <c r="D77" s="204" t="s">
        <v>266</v>
      </c>
      <c r="E77" s="204" t="s">
        <v>267</v>
      </c>
      <c r="F77" s="206" t="s">
        <v>193</v>
      </c>
      <c r="G77" s="228"/>
      <c r="H77" s="235">
        <v>0</v>
      </c>
      <c r="I77" s="230"/>
      <c r="J77" s="235">
        <v>25000</v>
      </c>
      <c r="K77" s="230"/>
      <c r="L77" s="235">
        <v>25000</v>
      </c>
      <c r="M77" s="230"/>
      <c r="N77" s="236">
        <v>25000</v>
      </c>
    </row>
    <row r="78" spans="1:14" ht="38.25" x14ac:dyDescent="0.25">
      <c r="A78" s="151"/>
      <c r="B78" s="190"/>
      <c r="C78" s="191" t="s">
        <v>268</v>
      </c>
      <c r="D78" s="191" t="s">
        <v>269</v>
      </c>
      <c r="E78" s="191" t="s">
        <v>270</v>
      </c>
      <c r="F78" s="195" t="s">
        <v>193</v>
      </c>
      <c r="G78" s="227"/>
      <c r="H78" s="231">
        <v>0</v>
      </c>
      <c r="I78" s="229"/>
      <c r="J78" s="231">
        <v>0</v>
      </c>
      <c r="K78" s="229"/>
      <c r="L78" s="231">
        <v>0</v>
      </c>
      <c r="M78" s="229"/>
      <c r="N78" s="233">
        <v>3144.24</v>
      </c>
    </row>
    <row r="79" spans="1:14" x14ac:dyDescent="0.25">
      <c r="A79" s="151" t="s">
        <v>35</v>
      </c>
      <c r="B79" s="150" t="s">
        <v>1</v>
      </c>
      <c r="C79" s="192"/>
      <c r="D79" s="192"/>
      <c r="E79" s="192"/>
      <c r="F79" s="196"/>
      <c r="G79" s="83"/>
      <c r="H79" s="85"/>
      <c r="I79" s="85"/>
      <c r="J79" s="85"/>
      <c r="K79" s="85"/>
      <c r="L79" s="85"/>
      <c r="M79" s="85"/>
      <c r="N79" s="87"/>
    </row>
    <row r="80" spans="1:14" x14ac:dyDescent="0.25">
      <c r="A80" s="151" t="s">
        <v>37</v>
      </c>
      <c r="B80" s="150" t="s">
        <v>36</v>
      </c>
      <c r="C80" s="152"/>
      <c r="D80" s="152"/>
      <c r="E80" s="152"/>
      <c r="F80" s="153"/>
      <c r="G80" s="78"/>
      <c r="H80" s="80"/>
      <c r="I80" s="80"/>
      <c r="J80" s="80"/>
      <c r="K80" s="80"/>
      <c r="L80" s="80"/>
      <c r="M80" s="80"/>
      <c r="N80" s="82"/>
    </row>
    <row r="81" spans="1:14" x14ac:dyDescent="0.25">
      <c r="A81" s="151" t="s">
        <v>38</v>
      </c>
      <c r="B81" s="150" t="s">
        <v>2</v>
      </c>
      <c r="C81" s="203"/>
      <c r="D81" s="203"/>
      <c r="E81" s="203"/>
      <c r="F81" s="205"/>
      <c r="G81" s="78">
        <v>13847.47</v>
      </c>
      <c r="H81" s="80">
        <v>0</v>
      </c>
      <c r="I81" s="80">
        <v>15363.47</v>
      </c>
      <c r="J81" s="80">
        <v>0</v>
      </c>
      <c r="K81" s="80">
        <v>21255.49</v>
      </c>
      <c r="L81" s="80">
        <v>1548</v>
      </c>
      <c r="M81" s="80">
        <v>24301.71</v>
      </c>
      <c r="N81" s="82">
        <v>9256</v>
      </c>
    </row>
    <row r="82" spans="1:14" ht="25.5" x14ac:dyDescent="0.25">
      <c r="A82" s="151"/>
      <c r="B82" s="190"/>
      <c r="C82" s="193" t="s">
        <v>271</v>
      </c>
      <c r="D82" s="193" t="s">
        <v>272</v>
      </c>
      <c r="E82" s="193" t="s">
        <v>273</v>
      </c>
      <c r="F82" s="197" t="s">
        <v>193</v>
      </c>
      <c r="G82" s="78"/>
      <c r="H82" s="80">
        <v>0</v>
      </c>
      <c r="I82" s="80"/>
      <c r="J82" s="80">
        <v>0</v>
      </c>
      <c r="K82" s="80"/>
      <c r="L82" s="80">
        <v>1548</v>
      </c>
      <c r="M82" s="80"/>
      <c r="N82" s="82">
        <v>9256</v>
      </c>
    </row>
    <row r="83" spans="1:14" x14ac:dyDescent="0.25">
      <c r="A83" s="154" t="s">
        <v>31</v>
      </c>
      <c r="B83" s="156" t="s">
        <v>118</v>
      </c>
      <c r="C83" s="192"/>
      <c r="D83" s="192"/>
      <c r="E83" s="192"/>
      <c r="F83" s="196"/>
      <c r="G83" s="75">
        <f t="shared" ref="G83:N83" si="3">+G81+G80+G79+G76+G75</f>
        <v>15847.47</v>
      </c>
      <c r="H83" s="76">
        <f t="shared" si="3"/>
        <v>0</v>
      </c>
      <c r="I83" s="76">
        <f t="shared" si="3"/>
        <v>42363.47</v>
      </c>
      <c r="J83" s="76">
        <f t="shared" si="3"/>
        <v>25000</v>
      </c>
      <c r="K83" s="76">
        <f t="shared" si="3"/>
        <v>77180.990000000005</v>
      </c>
      <c r="L83" s="76">
        <f t="shared" si="3"/>
        <v>26548</v>
      </c>
      <c r="M83" s="76">
        <f t="shared" si="3"/>
        <v>106227.20999999999</v>
      </c>
      <c r="N83" s="77">
        <f t="shared" si="3"/>
        <v>37400.239999999998</v>
      </c>
    </row>
    <row r="84" spans="1:14" x14ac:dyDescent="0.25">
      <c r="A84" s="151" t="s">
        <v>41</v>
      </c>
      <c r="B84" s="150" t="s">
        <v>40</v>
      </c>
      <c r="C84" s="152"/>
      <c r="D84" s="152"/>
      <c r="E84" s="152"/>
      <c r="F84" s="153"/>
      <c r="G84" s="83"/>
      <c r="H84" s="85"/>
      <c r="I84" s="85"/>
      <c r="J84" s="85"/>
      <c r="K84" s="85"/>
      <c r="L84" s="85"/>
      <c r="M84" s="85"/>
      <c r="N84" s="87"/>
    </row>
    <row r="85" spans="1:14" x14ac:dyDescent="0.25">
      <c r="A85" s="151" t="s">
        <v>43</v>
      </c>
      <c r="B85" s="150" t="s">
        <v>42</v>
      </c>
      <c r="C85" s="152"/>
      <c r="D85" s="152"/>
      <c r="E85" s="152"/>
      <c r="F85" s="153"/>
      <c r="G85" s="83"/>
      <c r="H85" s="85"/>
      <c r="I85" s="85"/>
      <c r="J85" s="85"/>
      <c r="K85" s="85"/>
      <c r="L85" s="85"/>
      <c r="M85" s="85"/>
      <c r="N85" s="87"/>
    </row>
    <row r="86" spans="1:14" x14ac:dyDescent="0.25">
      <c r="A86" s="151" t="s">
        <v>45</v>
      </c>
      <c r="B86" s="150" t="s">
        <v>44</v>
      </c>
      <c r="C86" s="152"/>
      <c r="D86" s="152"/>
      <c r="E86" s="152"/>
      <c r="F86" s="153"/>
      <c r="G86" s="83"/>
      <c r="H86" s="85"/>
      <c r="I86" s="85"/>
      <c r="J86" s="85"/>
      <c r="K86" s="85"/>
      <c r="L86" s="85"/>
      <c r="M86" s="85"/>
      <c r="N86" s="87"/>
    </row>
    <row r="87" spans="1:14" x14ac:dyDescent="0.25">
      <c r="A87" s="151" t="s">
        <v>47</v>
      </c>
      <c r="B87" s="150" t="s">
        <v>46</v>
      </c>
      <c r="C87" s="152"/>
      <c r="D87" s="152"/>
      <c r="E87" s="152"/>
      <c r="F87" s="153"/>
      <c r="G87" s="83"/>
      <c r="H87" s="85"/>
      <c r="I87" s="85"/>
      <c r="J87" s="85"/>
      <c r="K87" s="85"/>
      <c r="L87" s="85"/>
      <c r="M87" s="85"/>
      <c r="N87" s="87"/>
    </row>
    <row r="88" spans="1:14" x14ac:dyDescent="0.25">
      <c r="A88" s="154" t="s">
        <v>39</v>
      </c>
      <c r="B88" s="155" t="s">
        <v>117</v>
      </c>
      <c r="C88" s="152"/>
      <c r="D88" s="152"/>
      <c r="E88" s="152"/>
      <c r="F88" s="153"/>
      <c r="G88" s="75">
        <f t="shared" ref="G88:N88" si="4">+G87+G86+G85+G84</f>
        <v>0</v>
      </c>
      <c r="H88" s="76">
        <f t="shared" si="4"/>
        <v>0</v>
      </c>
      <c r="I88" s="76">
        <f t="shared" si="4"/>
        <v>0</v>
      </c>
      <c r="J88" s="76">
        <f t="shared" si="4"/>
        <v>0</v>
      </c>
      <c r="K88" s="76">
        <f t="shared" si="4"/>
        <v>0</v>
      </c>
      <c r="L88" s="76">
        <f t="shared" si="4"/>
        <v>0</v>
      </c>
      <c r="M88" s="76">
        <f t="shared" si="4"/>
        <v>0</v>
      </c>
      <c r="N88" s="77">
        <f t="shared" si="4"/>
        <v>0</v>
      </c>
    </row>
    <row r="89" spans="1:14" x14ac:dyDescent="0.25">
      <c r="A89" s="151" t="s">
        <v>50</v>
      </c>
      <c r="B89" s="150" t="s">
        <v>49</v>
      </c>
      <c r="C89" s="152"/>
      <c r="D89" s="152"/>
      <c r="E89" s="152"/>
      <c r="F89" s="153"/>
      <c r="G89" s="83"/>
      <c r="H89" s="85"/>
      <c r="I89" s="85"/>
      <c r="J89" s="85"/>
      <c r="K89" s="85"/>
      <c r="L89" s="85"/>
      <c r="M89" s="85"/>
      <c r="N89" s="87"/>
    </row>
    <row r="90" spans="1:14" x14ac:dyDescent="0.25">
      <c r="A90" s="151" t="s">
        <v>52</v>
      </c>
      <c r="B90" s="150" t="s">
        <v>51</v>
      </c>
      <c r="C90" s="152"/>
      <c r="D90" s="152"/>
      <c r="E90" s="152"/>
      <c r="F90" s="153"/>
      <c r="G90" s="83"/>
      <c r="H90" s="85"/>
      <c r="I90" s="85"/>
      <c r="J90" s="85"/>
      <c r="K90" s="85"/>
      <c r="L90" s="85"/>
      <c r="M90" s="85"/>
      <c r="N90" s="87"/>
    </row>
    <row r="91" spans="1:14" x14ac:dyDescent="0.25">
      <c r="A91" s="151" t="s">
        <v>54</v>
      </c>
      <c r="B91" s="150" t="s">
        <v>53</v>
      </c>
      <c r="C91" s="152"/>
      <c r="D91" s="152"/>
      <c r="E91" s="152"/>
      <c r="F91" s="153"/>
      <c r="G91" s="83"/>
      <c r="H91" s="85"/>
      <c r="I91" s="85"/>
      <c r="J91" s="85"/>
      <c r="K91" s="85"/>
      <c r="L91" s="85"/>
      <c r="M91" s="85"/>
      <c r="N91" s="87"/>
    </row>
    <row r="92" spans="1:14" x14ac:dyDescent="0.25">
      <c r="A92" s="151" t="s">
        <v>56</v>
      </c>
      <c r="B92" s="150" t="s">
        <v>55</v>
      </c>
      <c r="C92" s="152"/>
      <c r="D92" s="152"/>
      <c r="E92" s="152"/>
      <c r="F92" s="153"/>
      <c r="G92" s="83"/>
      <c r="H92" s="85"/>
      <c r="I92" s="85"/>
      <c r="J92" s="85"/>
      <c r="K92" s="85"/>
      <c r="L92" s="85"/>
      <c r="M92" s="85"/>
      <c r="N92" s="87"/>
    </row>
    <row r="93" spans="1:14" x14ac:dyDescent="0.25">
      <c r="A93" s="154" t="s">
        <v>48</v>
      </c>
      <c r="B93" s="156" t="s">
        <v>116</v>
      </c>
      <c r="C93" s="152"/>
      <c r="D93" s="152"/>
      <c r="E93" s="152"/>
      <c r="F93" s="153"/>
      <c r="G93" s="75">
        <f t="shared" ref="G93:N93" si="5">+G92+G91+G90+G89</f>
        <v>0</v>
      </c>
      <c r="H93" s="76">
        <f t="shared" si="5"/>
        <v>0</v>
      </c>
      <c r="I93" s="76">
        <f t="shared" si="5"/>
        <v>0</v>
      </c>
      <c r="J93" s="76">
        <f t="shared" si="5"/>
        <v>0</v>
      </c>
      <c r="K93" s="76">
        <f t="shared" si="5"/>
        <v>0</v>
      </c>
      <c r="L93" s="76">
        <f t="shared" si="5"/>
        <v>0</v>
      </c>
      <c r="M93" s="76">
        <f t="shared" si="5"/>
        <v>0</v>
      </c>
      <c r="N93" s="77">
        <f t="shared" si="5"/>
        <v>0</v>
      </c>
    </row>
    <row r="94" spans="1:14" x14ac:dyDescent="0.25">
      <c r="A94" s="151" t="s">
        <v>59</v>
      </c>
      <c r="B94" s="150" t="s">
        <v>58</v>
      </c>
      <c r="C94" s="203"/>
      <c r="D94" s="203"/>
      <c r="E94" s="203"/>
      <c r="F94" s="205"/>
      <c r="G94" s="83">
        <v>42039.71</v>
      </c>
      <c r="H94" s="85">
        <f>SUM(H95:H101)</f>
        <v>38728.050000000003</v>
      </c>
      <c r="I94" s="85">
        <v>69891.259999999995</v>
      </c>
      <c r="J94" s="85">
        <f>SUM(J95:J101)</f>
        <v>60189.23</v>
      </c>
      <c r="K94" s="85">
        <v>97652.69</v>
      </c>
      <c r="L94" s="85">
        <f>SUM(L95:L101)</f>
        <v>91842</v>
      </c>
      <c r="M94" s="85">
        <v>133325.37</v>
      </c>
      <c r="N94" s="87">
        <f>SUM(N95:N101)</f>
        <v>129174.12</v>
      </c>
    </row>
    <row r="95" spans="1:14" ht="38.25" x14ac:dyDescent="0.25">
      <c r="A95" s="151"/>
      <c r="B95" s="190"/>
      <c r="C95" s="204" t="s">
        <v>274</v>
      </c>
      <c r="D95" s="204" t="s">
        <v>275</v>
      </c>
      <c r="E95" s="204" t="s">
        <v>188</v>
      </c>
      <c r="F95" s="206" t="s">
        <v>276</v>
      </c>
      <c r="G95" s="228"/>
      <c r="H95" s="235">
        <v>3075.21</v>
      </c>
      <c r="I95" s="230"/>
      <c r="J95" s="235">
        <v>6413.88</v>
      </c>
      <c r="K95" s="230"/>
      <c r="L95" s="235">
        <v>10050.25</v>
      </c>
      <c r="M95" s="230"/>
      <c r="N95" s="236">
        <v>14216.88</v>
      </c>
    </row>
    <row r="96" spans="1:14" ht="25.5" x14ac:dyDescent="0.25">
      <c r="A96" s="151"/>
      <c r="B96" s="190"/>
      <c r="C96" s="211" t="s">
        <v>277</v>
      </c>
      <c r="D96" s="211" t="s">
        <v>278</v>
      </c>
      <c r="E96" s="211" t="s">
        <v>188</v>
      </c>
      <c r="F96" s="212" t="s">
        <v>276</v>
      </c>
      <c r="G96" s="237"/>
      <c r="H96" s="238">
        <v>9893.51</v>
      </c>
      <c r="I96" s="239"/>
      <c r="J96" s="238">
        <v>17453.66</v>
      </c>
      <c r="K96" s="239"/>
      <c r="L96" s="238">
        <v>24754.36</v>
      </c>
      <c r="M96" s="239"/>
      <c r="N96" s="240">
        <v>36272.959999999999</v>
      </c>
    </row>
    <row r="97" spans="1:14" ht="25.5" x14ac:dyDescent="0.25">
      <c r="A97" s="151"/>
      <c r="B97" s="190"/>
      <c r="C97" s="211" t="s">
        <v>279</v>
      </c>
      <c r="D97" s="211" t="s">
        <v>280</v>
      </c>
      <c r="E97" s="211" t="s">
        <v>281</v>
      </c>
      <c r="F97" s="212" t="s">
        <v>189</v>
      </c>
      <c r="G97" s="237"/>
      <c r="H97" s="238">
        <v>1431</v>
      </c>
      <c r="I97" s="239"/>
      <c r="J97" s="238">
        <v>1653</v>
      </c>
      <c r="K97" s="239"/>
      <c r="L97" s="238">
        <v>2188</v>
      </c>
      <c r="M97" s="239"/>
      <c r="N97" s="240">
        <v>3567</v>
      </c>
    </row>
    <row r="98" spans="1:14" ht="25.5" x14ac:dyDescent="0.25">
      <c r="A98" s="151"/>
      <c r="B98" s="190"/>
      <c r="C98" s="211" t="s">
        <v>282</v>
      </c>
      <c r="D98" s="211" t="s">
        <v>283</v>
      </c>
      <c r="E98" s="211" t="s">
        <v>284</v>
      </c>
      <c r="F98" s="212" t="s">
        <v>189</v>
      </c>
      <c r="G98" s="237"/>
      <c r="H98" s="238">
        <v>23738.63</v>
      </c>
      <c r="I98" s="239"/>
      <c r="J98" s="238">
        <v>33869.97</v>
      </c>
      <c r="K98" s="239"/>
      <c r="L98" s="238">
        <v>53945.19</v>
      </c>
      <c r="M98" s="239"/>
      <c r="N98" s="240">
        <v>73807.600000000006</v>
      </c>
    </row>
    <row r="99" spans="1:14" ht="25.5" x14ac:dyDescent="0.25">
      <c r="A99" s="151"/>
      <c r="B99" s="190"/>
      <c r="C99" s="211" t="s">
        <v>285</v>
      </c>
      <c r="D99" s="211" t="s">
        <v>286</v>
      </c>
      <c r="E99" s="211" t="s">
        <v>287</v>
      </c>
      <c r="F99" s="212" t="s">
        <v>189</v>
      </c>
      <c r="G99" s="237"/>
      <c r="H99" s="238">
        <v>200</v>
      </c>
      <c r="I99" s="239"/>
      <c r="J99" s="238">
        <v>200</v>
      </c>
      <c r="K99" s="239"/>
      <c r="L99" s="238">
        <v>200</v>
      </c>
      <c r="M99" s="239"/>
      <c r="N99" s="240">
        <v>200</v>
      </c>
    </row>
    <row r="100" spans="1:14" ht="38.25" x14ac:dyDescent="0.25">
      <c r="A100" s="151"/>
      <c r="B100" s="190"/>
      <c r="C100" s="211" t="s">
        <v>288</v>
      </c>
      <c r="D100" s="211" t="s">
        <v>289</v>
      </c>
      <c r="E100" s="211" t="s">
        <v>188</v>
      </c>
      <c r="F100" s="212" t="s">
        <v>276</v>
      </c>
      <c r="G100" s="237"/>
      <c r="H100" s="238">
        <v>389.7</v>
      </c>
      <c r="I100" s="239"/>
      <c r="J100" s="238">
        <v>598.72</v>
      </c>
      <c r="K100" s="239"/>
      <c r="L100" s="238">
        <v>704.2</v>
      </c>
      <c r="M100" s="239"/>
      <c r="N100" s="240">
        <v>809.68</v>
      </c>
    </row>
    <row r="101" spans="1:14" ht="38.25" x14ac:dyDescent="0.25">
      <c r="A101" s="151"/>
      <c r="B101" s="190"/>
      <c r="C101" s="191" t="s">
        <v>290</v>
      </c>
      <c r="D101" s="191" t="s">
        <v>291</v>
      </c>
      <c r="E101" s="191" t="s">
        <v>188</v>
      </c>
      <c r="F101" s="195" t="s">
        <v>189</v>
      </c>
      <c r="G101" s="227"/>
      <c r="H101" s="231">
        <v>0</v>
      </c>
      <c r="I101" s="229"/>
      <c r="J101" s="231">
        <v>0</v>
      </c>
      <c r="K101" s="229"/>
      <c r="L101" s="231">
        <v>0</v>
      </c>
      <c r="M101" s="229"/>
      <c r="N101" s="233">
        <v>300</v>
      </c>
    </row>
    <row r="102" spans="1:14" x14ac:dyDescent="0.25">
      <c r="A102" s="151" t="s">
        <v>61</v>
      </c>
      <c r="B102" s="150" t="s">
        <v>60</v>
      </c>
      <c r="C102" s="193"/>
      <c r="D102" s="193"/>
      <c r="E102" s="193"/>
      <c r="F102" s="197"/>
      <c r="G102" s="83">
        <v>1494.31</v>
      </c>
      <c r="H102" s="85">
        <f>SUM(H103:H107)</f>
        <v>862.18</v>
      </c>
      <c r="I102" s="85">
        <v>2974.95</v>
      </c>
      <c r="J102" s="85">
        <f>SUM(J103:J107)</f>
        <v>1912.8</v>
      </c>
      <c r="K102" s="85">
        <v>4284.57</v>
      </c>
      <c r="L102" s="85">
        <f>SUM(L103:L107)</f>
        <v>3425.33</v>
      </c>
      <c r="M102" s="85">
        <v>5340.95</v>
      </c>
      <c r="N102" s="87">
        <f>SUM(N103:N107)</f>
        <v>5550.9999999999991</v>
      </c>
    </row>
    <row r="103" spans="1:14" ht="25.5" x14ac:dyDescent="0.25">
      <c r="A103" s="151"/>
      <c r="B103" s="190"/>
      <c r="C103" s="204" t="s">
        <v>292</v>
      </c>
      <c r="D103" s="204" t="s">
        <v>293</v>
      </c>
      <c r="E103" s="204" t="s">
        <v>188</v>
      </c>
      <c r="F103" s="206" t="s">
        <v>189</v>
      </c>
      <c r="G103" s="228"/>
      <c r="H103" s="235">
        <v>130</v>
      </c>
      <c r="I103" s="230"/>
      <c r="J103" s="235">
        <v>180</v>
      </c>
      <c r="K103" s="230"/>
      <c r="L103" s="235">
        <v>180</v>
      </c>
      <c r="M103" s="230"/>
      <c r="N103" s="236">
        <v>230</v>
      </c>
    </row>
    <row r="104" spans="1:14" ht="38.25" x14ac:dyDescent="0.25">
      <c r="A104" s="151"/>
      <c r="B104" s="190"/>
      <c r="C104" s="211" t="s">
        <v>294</v>
      </c>
      <c r="D104" s="211" t="s">
        <v>295</v>
      </c>
      <c r="E104" s="211" t="s">
        <v>188</v>
      </c>
      <c r="F104" s="212" t="s">
        <v>189</v>
      </c>
      <c r="G104" s="237"/>
      <c r="H104" s="238">
        <v>27</v>
      </c>
      <c r="I104" s="239"/>
      <c r="J104" s="238">
        <v>27</v>
      </c>
      <c r="K104" s="239"/>
      <c r="L104" s="238">
        <v>195.02</v>
      </c>
      <c r="M104" s="239"/>
      <c r="N104" s="240">
        <v>355.02</v>
      </c>
    </row>
    <row r="105" spans="1:14" ht="38.25" x14ac:dyDescent="0.25">
      <c r="A105" s="151"/>
      <c r="B105" s="190"/>
      <c r="C105" s="211" t="s">
        <v>296</v>
      </c>
      <c r="D105" s="211" t="s">
        <v>297</v>
      </c>
      <c r="E105" s="211" t="s">
        <v>298</v>
      </c>
      <c r="F105" s="212" t="s">
        <v>189</v>
      </c>
      <c r="G105" s="237"/>
      <c r="H105" s="238">
        <v>705.18</v>
      </c>
      <c r="I105" s="239"/>
      <c r="J105" s="238">
        <v>1561.47</v>
      </c>
      <c r="K105" s="239"/>
      <c r="L105" s="238">
        <v>2636.03</v>
      </c>
      <c r="M105" s="239"/>
      <c r="N105" s="240">
        <v>3861.7</v>
      </c>
    </row>
    <row r="106" spans="1:14" ht="25.5" x14ac:dyDescent="0.25">
      <c r="A106" s="151"/>
      <c r="B106" s="190"/>
      <c r="C106" s="211" t="s">
        <v>299</v>
      </c>
      <c r="D106" s="211" t="s">
        <v>300</v>
      </c>
      <c r="E106" s="211" t="s">
        <v>188</v>
      </c>
      <c r="F106" s="212" t="s">
        <v>189</v>
      </c>
      <c r="G106" s="237"/>
      <c r="H106" s="238">
        <v>0</v>
      </c>
      <c r="I106" s="239"/>
      <c r="J106" s="238">
        <v>144.33000000000001</v>
      </c>
      <c r="K106" s="239"/>
      <c r="L106" s="238">
        <v>414.28</v>
      </c>
      <c r="M106" s="239"/>
      <c r="N106" s="240">
        <v>864.28</v>
      </c>
    </row>
    <row r="107" spans="1:14" ht="25.5" x14ac:dyDescent="0.25">
      <c r="A107" s="151"/>
      <c r="B107" s="190"/>
      <c r="C107" s="191" t="s">
        <v>301</v>
      </c>
      <c r="D107" s="191" t="s">
        <v>293</v>
      </c>
      <c r="E107" s="191" t="s">
        <v>188</v>
      </c>
      <c r="F107" s="195" t="s">
        <v>189</v>
      </c>
      <c r="G107" s="227"/>
      <c r="H107" s="231">
        <v>0</v>
      </c>
      <c r="I107" s="229"/>
      <c r="J107" s="231">
        <v>0</v>
      </c>
      <c r="K107" s="229"/>
      <c r="L107" s="231">
        <v>0</v>
      </c>
      <c r="M107" s="229"/>
      <c r="N107" s="233">
        <v>240</v>
      </c>
    </row>
    <row r="108" spans="1:14" x14ac:dyDescent="0.25">
      <c r="A108" s="154" t="s">
        <v>57</v>
      </c>
      <c r="B108" s="155" t="s">
        <v>115</v>
      </c>
      <c r="C108" s="241"/>
      <c r="D108" s="241"/>
      <c r="E108" s="241"/>
      <c r="F108" s="242"/>
      <c r="G108" s="158">
        <f t="shared" ref="G108:N108" si="6">+G102+G94</f>
        <v>43534.02</v>
      </c>
      <c r="H108" s="159">
        <f t="shared" si="6"/>
        <v>39590.230000000003</v>
      </c>
      <c r="I108" s="159">
        <f t="shared" si="6"/>
        <v>72866.209999999992</v>
      </c>
      <c r="J108" s="159">
        <f t="shared" si="6"/>
        <v>62102.030000000006</v>
      </c>
      <c r="K108" s="159">
        <f t="shared" si="6"/>
        <v>101937.26000000001</v>
      </c>
      <c r="L108" s="159">
        <f t="shared" si="6"/>
        <v>95267.33</v>
      </c>
      <c r="M108" s="159">
        <f t="shared" si="6"/>
        <v>138666.32</v>
      </c>
      <c r="N108" s="160">
        <f t="shared" si="6"/>
        <v>134725.12</v>
      </c>
    </row>
    <row r="109" spans="1:14" ht="17.25" x14ac:dyDescent="0.25">
      <c r="A109" s="161" t="s">
        <v>121</v>
      </c>
      <c r="B109" s="51" t="s">
        <v>144</v>
      </c>
      <c r="C109" s="51"/>
      <c r="D109" s="51"/>
      <c r="E109" s="51"/>
      <c r="F109" s="51"/>
      <c r="G109" s="93"/>
      <c r="H109" s="94">
        <v>0</v>
      </c>
      <c r="I109" s="94"/>
      <c r="J109" s="94">
        <v>0</v>
      </c>
      <c r="K109" s="95"/>
      <c r="L109" s="95">
        <v>0</v>
      </c>
      <c r="M109" s="95"/>
      <c r="N109" s="96">
        <v>0</v>
      </c>
    </row>
    <row r="110" spans="1:14" s="37" customFormat="1" x14ac:dyDescent="0.25">
      <c r="A110" s="284" t="s">
        <v>155</v>
      </c>
      <c r="B110" s="285"/>
      <c r="C110" s="141"/>
      <c r="D110" s="141"/>
      <c r="E110" s="141"/>
      <c r="F110" s="141"/>
      <c r="G110" s="97">
        <f t="shared" ref="G110:N110" si="7">+G109+G108+G93+G88+G83+G74+G43+G26</f>
        <v>214675.68999999997</v>
      </c>
      <c r="H110" s="98">
        <f t="shared" si="7"/>
        <v>119321.5</v>
      </c>
      <c r="I110" s="98">
        <f t="shared" si="7"/>
        <v>634091.74</v>
      </c>
      <c r="J110" s="98">
        <f t="shared" si="7"/>
        <v>271287.42000000004</v>
      </c>
      <c r="K110" s="98">
        <f t="shared" si="7"/>
        <v>949214.71999999997</v>
      </c>
      <c r="L110" s="98">
        <f t="shared" si="7"/>
        <v>741964.36</v>
      </c>
      <c r="M110" s="98">
        <f t="shared" si="7"/>
        <v>1373604.27</v>
      </c>
      <c r="N110" s="99">
        <f t="shared" si="7"/>
        <v>1296149.79</v>
      </c>
    </row>
    <row r="111" spans="1:14" x14ac:dyDescent="0.25">
      <c r="A111" s="4" t="s">
        <v>160</v>
      </c>
      <c r="B111" s="3"/>
      <c r="C111" s="142"/>
      <c r="D111" s="142"/>
      <c r="E111" s="142"/>
      <c r="F111" s="142"/>
      <c r="G111" s="16"/>
      <c r="H111" s="100">
        <v>0</v>
      </c>
      <c r="I111" s="17"/>
      <c r="J111" s="100">
        <v>0</v>
      </c>
      <c r="K111" s="17"/>
      <c r="L111" s="100">
        <v>0</v>
      </c>
      <c r="M111" s="17"/>
      <c r="N111" s="102">
        <v>0</v>
      </c>
    </row>
    <row r="112" spans="1:14" x14ac:dyDescent="0.25">
      <c r="A112" s="284" t="s">
        <v>133</v>
      </c>
      <c r="B112" s="285"/>
      <c r="C112" s="141"/>
      <c r="D112" s="141"/>
      <c r="E112" s="141"/>
      <c r="F112" s="141"/>
      <c r="G112" s="97">
        <f>+G110+G14</f>
        <v>824128.02999999991</v>
      </c>
      <c r="H112" s="98">
        <f>+H110+H14</f>
        <v>856310.65</v>
      </c>
      <c r="I112" s="98">
        <f>+I110+G14</f>
        <v>1243544.08</v>
      </c>
      <c r="J112" s="98">
        <f>+J110+H14</f>
        <v>1008276.5700000001</v>
      </c>
      <c r="K112" s="98">
        <f>+K110+G14</f>
        <v>1558667.06</v>
      </c>
      <c r="L112" s="98">
        <f>+L110+H14</f>
        <v>1478953.51</v>
      </c>
      <c r="M112" s="98">
        <f>+M110+G14</f>
        <v>1983056.6099999999</v>
      </c>
      <c r="N112" s="99">
        <f>+N110+H14</f>
        <v>2033138.94</v>
      </c>
    </row>
    <row r="113" spans="1:14" x14ac:dyDescent="0.25">
      <c r="A113" s="4" t="s">
        <v>161</v>
      </c>
      <c r="B113" s="3"/>
      <c r="C113" s="142"/>
      <c r="D113" s="142"/>
      <c r="E113" s="142"/>
      <c r="F113" s="142"/>
      <c r="G113" s="16"/>
      <c r="H113" s="101">
        <f>+H111+$H15</f>
        <v>0</v>
      </c>
      <c r="I113" s="17"/>
      <c r="J113" s="101">
        <f>+J111+$H15</f>
        <v>0</v>
      </c>
      <c r="K113" s="17"/>
      <c r="L113" s="101">
        <f>+L111+$H15</f>
        <v>0</v>
      </c>
      <c r="M113" s="17"/>
      <c r="N113" s="101">
        <f>+N111+$H15</f>
        <v>0</v>
      </c>
    </row>
    <row r="114" spans="1:14" ht="18.95" customHeight="1" x14ac:dyDescent="0.25">
      <c r="B114" s="53"/>
      <c r="C114" s="53"/>
      <c r="D114" s="53"/>
      <c r="E114" s="53"/>
      <c r="F114" s="53"/>
      <c r="G114" s="52"/>
      <c r="H114" s="52"/>
      <c r="I114" s="52"/>
      <c r="J114" s="52"/>
      <c r="K114" s="52"/>
      <c r="L114" s="52"/>
      <c r="M114" s="52"/>
      <c r="N114" s="52"/>
    </row>
    <row r="115" spans="1:14" ht="21" customHeight="1" x14ac:dyDescent="0.25">
      <c r="A115" s="281" t="s">
        <v>130</v>
      </c>
      <c r="B115" s="286" t="s">
        <v>131</v>
      </c>
      <c r="C115" s="286" t="s">
        <v>169</v>
      </c>
      <c r="D115" s="286" t="s">
        <v>170</v>
      </c>
      <c r="E115" s="286" t="s">
        <v>171</v>
      </c>
      <c r="F115" s="281" t="s">
        <v>172</v>
      </c>
      <c r="G115" s="279" t="s">
        <v>122</v>
      </c>
      <c r="H115" s="279"/>
      <c r="I115" s="279"/>
      <c r="J115" s="279"/>
      <c r="K115" s="279"/>
      <c r="L115" s="279"/>
      <c r="M115" s="279"/>
      <c r="N115" s="280"/>
    </row>
    <row r="116" spans="1:14" ht="33" customHeight="1" x14ac:dyDescent="0.25">
      <c r="A116" s="290"/>
      <c r="B116" s="282"/>
      <c r="C116" s="282"/>
      <c r="D116" s="282"/>
      <c r="E116" s="282"/>
      <c r="F116" s="282"/>
      <c r="G116" s="273" t="s">
        <v>177</v>
      </c>
      <c r="H116" s="274"/>
      <c r="I116" s="8" t="s">
        <v>178</v>
      </c>
      <c r="J116" s="7"/>
      <c r="K116" s="6" t="s">
        <v>179</v>
      </c>
      <c r="L116" s="7"/>
      <c r="M116" s="6" t="s">
        <v>180</v>
      </c>
      <c r="N116" s="5"/>
    </row>
    <row r="117" spans="1:14" ht="37.5" customHeight="1" x14ac:dyDescent="0.25">
      <c r="A117" s="291"/>
      <c r="B117" s="287"/>
      <c r="C117" s="287"/>
      <c r="D117" s="287"/>
      <c r="E117" s="287"/>
      <c r="F117" s="283"/>
      <c r="G117" s="29" t="s">
        <v>143</v>
      </c>
      <c r="H117" s="28" t="s">
        <v>182</v>
      </c>
      <c r="I117" s="29" t="s">
        <v>143</v>
      </c>
      <c r="J117" s="28" t="s">
        <v>182</v>
      </c>
      <c r="K117" s="29" t="s">
        <v>143</v>
      </c>
      <c r="L117" s="28" t="s">
        <v>182</v>
      </c>
      <c r="M117" s="29" t="s">
        <v>143</v>
      </c>
      <c r="N117" s="30" t="s">
        <v>182</v>
      </c>
    </row>
    <row r="118" spans="1:14" x14ac:dyDescent="0.25">
      <c r="A118" s="151" t="s">
        <v>64</v>
      </c>
      <c r="B118" s="150" t="s">
        <v>63</v>
      </c>
      <c r="C118" s="194"/>
      <c r="D118" s="194"/>
      <c r="E118" s="194"/>
      <c r="F118" s="244"/>
      <c r="G118" s="162">
        <v>34622.82</v>
      </c>
      <c r="H118" s="163">
        <f>SUM(H119:H136)</f>
        <v>38875.279999999992</v>
      </c>
      <c r="I118" s="163">
        <v>74562.080000000002</v>
      </c>
      <c r="J118" s="163">
        <f>SUM(J119:J136)</f>
        <v>79837.19</v>
      </c>
      <c r="K118" s="163">
        <v>112674.42</v>
      </c>
      <c r="L118" s="163">
        <f>SUM(L119:L136)</f>
        <v>125095.62000000001</v>
      </c>
      <c r="M118" s="163">
        <v>167324.20000000001</v>
      </c>
      <c r="N118" s="164">
        <f>SUM(N119:N136)</f>
        <v>175767.13000000003</v>
      </c>
    </row>
    <row r="119" spans="1:14" ht="51" x14ac:dyDescent="0.25">
      <c r="A119" s="151"/>
      <c r="B119" s="190"/>
      <c r="C119" s="204" t="s">
        <v>302</v>
      </c>
      <c r="D119" s="204" t="s">
        <v>303</v>
      </c>
      <c r="E119" s="204" t="s">
        <v>304</v>
      </c>
      <c r="F119" s="206" t="s">
        <v>193</v>
      </c>
      <c r="G119" s="228"/>
      <c r="H119" s="235">
        <v>0</v>
      </c>
      <c r="I119" s="230"/>
      <c r="J119" s="235">
        <v>0</v>
      </c>
      <c r="K119" s="230"/>
      <c r="L119" s="235">
        <v>3134.81</v>
      </c>
      <c r="M119" s="230"/>
      <c r="N119" s="236">
        <v>3134.81</v>
      </c>
    </row>
    <row r="120" spans="1:14" ht="38.25" x14ac:dyDescent="0.25">
      <c r="A120" s="151"/>
      <c r="B120" s="190"/>
      <c r="C120" s="211" t="s">
        <v>305</v>
      </c>
      <c r="D120" s="211" t="s">
        <v>306</v>
      </c>
      <c r="E120" s="211" t="s">
        <v>307</v>
      </c>
      <c r="F120" s="212" t="s">
        <v>193</v>
      </c>
      <c r="G120" s="237"/>
      <c r="H120" s="238">
        <v>0</v>
      </c>
      <c r="I120" s="239"/>
      <c r="J120" s="238">
        <v>0</v>
      </c>
      <c r="K120" s="239"/>
      <c r="L120" s="238">
        <v>746.08</v>
      </c>
      <c r="M120" s="239"/>
      <c r="N120" s="240">
        <v>746.08</v>
      </c>
    </row>
    <row r="121" spans="1:14" ht="38.25" x14ac:dyDescent="0.25">
      <c r="A121" s="151"/>
      <c r="B121" s="190"/>
      <c r="C121" s="211" t="s">
        <v>308</v>
      </c>
      <c r="D121" s="211" t="s">
        <v>303</v>
      </c>
      <c r="E121" s="211" t="s">
        <v>188</v>
      </c>
      <c r="F121" s="212" t="s">
        <v>276</v>
      </c>
      <c r="G121" s="237"/>
      <c r="H121" s="238">
        <v>5398.5</v>
      </c>
      <c r="I121" s="239"/>
      <c r="J121" s="238">
        <v>10824.99</v>
      </c>
      <c r="K121" s="239"/>
      <c r="L121" s="238">
        <v>16270.11</v>
      </c>
      <c r="M121" s="239"/>
      <c r="N121" s="240">
        <v>23450</v>
      </c>
    </row>
    <row r="122" spans="1:14" ht="38.25" x14ac:dyDescent="0.25">
      <c r="A122" s="151"/>
      <c r="B122" s="190"/>
      <c r="C122" s="211" t="s">
        <v>309</v>
      </c>
      <c r="D122" s="211" t="s">
        <v>306</v>
      </c>
      <c r="E122" s="211" t="s">
        <v>188</v>
      </c>
      <c r="F122" s="212" t="s">
        <v>276</v>
      </c>
      <c r="G122" s="237"/>
      <c r="H122" s="238">
        <v>1673.44</v>
      </c>
      <c r="I122" s="239"/>
      <c r="J122" s="238">
        <v>3255.04</v>
      </c>
      <c r="K122" s="239"/>
      <c r="L122" s="238">
        <v>4842.1000000000004</v>
      </c>
      <c r="M122" s="239"/>
      <c r="N122" s="240">
        <v>6947.3</v>
      </c>
    </row>
    <row r="123" spans="1:14" ht="38.25" x14ac:dyDescent="0.25">
      <c r="A123" s="151"/>
      <c r="B123" s="190"/>
      <c r="C123" s="211" t="s">
        <v>310</v>
      </c>
      <c r="D123" s="211" t="s">
        <v>311</v>
      </c>
      <c r="E123" s="211" t="s">
        <v>188</v>
      </c>
      <c r="F123" s="212" t="s">
        <v>193</v>
      </c>
      <c r="G123" s="237"/>
      <c r="H123" s="238">
        <v>0</v>
      </c>
      <c r="I123" s="239"/>
      <c r="J123" s="238">
        <v>0</v>
      </c>
      <c r="K123" s="239"/>
      <c r="L123" s="238">
        <v>32.799999999999997</v>
      </c>
      <c r="M123" s="239"/>
      <c r="N123" s="240">
        <v>32.799999999999997</v>
      </c>
    </row>
    <row r="124" spans="1:14" ht="25.5" x14ac:dyDescent="0.25">
      <c r="A124" s="151"/>
      <c r="B124" s="190"/>
      <c r="C124" s="211" t="s">
        <v>312</v>
      </c>
      <c r="D124" s="211" t="s">
        <v>303</v>
      </c>
      <c r="E124" s="211" t="s">
        <v>188</v>
      </c>
      <c r="F124" s="212" t="s">
        <v>193</v>
      </c>
      <c r="G124" s="237"/>
      <c r="H124" s="238">
        <v>0</v>
      </c>
      <c r="I124" s="239"/>
      <c r="J124" s="238">
        <v>476</v>
      </c>
      <c r="K124" s="239"/>
      <c r="L124" s="238">
        <v>1116.9100000000001</v>
      </c>
      <c r="M124" s="239"/>
      <c r="N124" s="240">
        <v>1116.9100000000001</v>
      </c>
    </row>
    <row r="125" spans="1:14" ht="25.5" x14ac:dyDescent="0.25">
      <c r="A125" s="151"/>
      <c r="B125" s="190"/>
      <c r="C125" s="211" t="s">
        <v>313</v>
      </c>
      <c r="D125" s="211" t="s">
        <v>311</v>
      </c>
      <c r="E125" s="211" t="s">
        <v>314</v>
      </c>
      <c r="F125" s="212" t="s">
        <v>276</v>
      </c>
      <c r="G125" s="237"/>
      <c r="H125" s="238">
        <v>801.25</v>
      </c>
      <c r="I125" s="239"/>
      <c r="J125" s="238">
        <v>1221.58</v>
      </c>
      <c r="K125" s="239"/>
      <c r="L125" s="238">
        <v>1913.36</v>
      </c>
      <c r="M125" s="239"/>
      <c r="N125" s="240">
        <v>2355.58</v>
      </c>
    </row>
    <row r="126" spans="1:14" ht="38.25" x14ac:dyDescent="0.25">
      <c r="A126" s="151"/>
      <c r="B126" s="190"/>
      <c r="C126" s="211" t="s">
        <v>315</v>
      </c>
      <c r="D126" s="211" t="s">
        <v>303</v>
      </c>
      <c r="E126" s="211" t="s">
        <v>188</v>
      </c>
      <c r="F126" s="212" t="s">
        <v>276</v>
      </c>
      <c r="G126" s="237"/>
      <c r="H126" s="238">
        <v>6365.85</v>
      </c>
      <c r="I126" s="239"/>
      <c r="J126" s="238">
        <v>12763.8</v>
      </c>
      <c r="K126" s="239"/>
      <c r="L126" s="238">
        <v>19183.14</v>
      </c>
      <c r="M126" s="239"/>
      <c r="N126" s="240">
        <v>27650</v>
      </c>
    </row>
    <row r="127" spans="1:14" ht="38.25" x14ac:dyDescent="0.25">
      <c r="A127" s="151"/>
      <c r="B127" s="190"/>
      <c r="C127" s="211" t="s">
        <v>316</v>
      </c>
      <c r="D127" s="211" t="s">
        <v>306</v>
      </c>
      <c r="E127" s="211" t="s">
        <v>188</v>
      </c>
      <c r="F127" s="212" t="s">
        <v>276</v>
      </c>
      <c r="G127" s="237"/>
      <c r="H127" s="238">
        <v>1794.49</v>
      </c>
      <c r="I127" s="239"/>
      <c r="J127" s="238">
        <v>3497.5</v>
      </c>
      <c r="K127" s="239"/>
      <c r="L127" s="238">
        <v>5206.24</v>
      </c>
      <c r="M127" s="239"/>
      <c r="N127" s="240">
        <v>7473.64</v>
      </c>
    </row>
    <row r="128" spans="1:14" ht="25.5" x14ac:dyDescent="0.25">
      <c r="A128" s="151"/>
      <c r="B128" s="190"/>
      <c r="C128" s="211" t="s">
        <v>317</v>
      </c>
      <c r="D128" s="211" t="s">
        <v>303</v>
      </c>
      <c r="E128" s="211" t="s">
        <v>188</v>
      </c>
      <c r="F128" s="212" t="s">
        <v>276</v>
      </c>
      <c r="G128" s="237"/>
      <c r="H128" s="238">
        <v>3838.56</v>
      </c>
      <c r="I128" s="239"/>
      <c r="J128" s="238">
        <v>7694.22</v>
      </c>
      <c r="K128" s="239"/>
      <c r="L128" s="238">
        <v>11561.22</v>
      </c>
      <c r="M128" s="239"/>
      <c r="N128" s="240">
        <v>13150</v>
      </c>
    </row>
    <row r="129" spans="1:14" ht="51" x14ac:dyDescent="0.25">
      <c r="A129" s="151"/>
      <c r="B129" s="190"/>
      <c r="C129" s="211" t="s">
        <v>318</v>
      </c>
      <c r="D129" s="211" t="s">
        <v>303</v>
      </c>
      <c r="E129" s="211" t="s">
        <v>319</v>
      </c>
      <c r="F129" s="212" t="s">
        <v>276</v>
      </c>
      <c r="G129" s="237"/>
      <c r="H129" s="238">
        <v>0</v>
      </c>
      <c r="I129" s="239"/>
      <c r="J129" s="238">
        <v>0</v>
      </c>
      <c r="K129" s="239"/>
      <c r="L129" s="238">
        <v>0</v>
      </c>
      <c r="M129" s="239"/>
      <c r="N129" s="240">
        <v>3500</v>
      </c>
    </row>
    <row r="130" spans="1:14" ht="38.25" x14ac:dyDescent="0.25">
      <c r="A130" s="151"/>
      <c r="B130" s="190"/>
      <c r="C130" s="211" t="s">
        <v>320</v>
      </c>
      <c r="D130" s="211" t="s">
        <v>306</v>
      </c>
      <c r="E130" s="211" t="s">
        <v>188</v>
      </c>
      <c r="F130" s="212" t="s">
        <v>276</v>
      </c>
      <c r="G130" s="237"/>
      <c r="H130" s="238">
        <v>1430.76</v>
      </c>
      <c r="I130" s="239"/>
      <c r="J130" s="238">
        <v>2733.13</v>
      </c>
      <c r="K130" s="239"/>
      <c r="L130" s="238">
        <v>3872.23</v>
      </c>
      <c r="M130" s="239"/>
      <c r="N130" s="240">
        <v>5551.45</v>
      </c>
    </row>
    <row r="131" spans="1:14" ht="38.25" x14ac:dyDescent="0.25">
      <c r="A131" s="151"/>
      <c r="B131" s="190"/>
      <c r="C131" s="211" t="s">
        <v>321</v>
      </c>
      <c r="D131" s="211" t="s">
        <v>303</v>
      </c>
      <c r="E131" s="211" t="s">
        <v>188</v>
      </c>
      <c r="F131" s="212" t="s">
        <v>276</v>
      </c>
      <c r="G131" s="237"/>
      <c r="H131" s="238">
        <v>0</v>
      </c>
      <c r="I131" s="239"/>
      <c r="J131" s="238">
        <v>700</v>
      </c>
      <c r="K131" s="239"/>
      <c r="L131" s="238">
        <v>700</v>
      </c>
      <c r="M131" s="239"/>
      <c r="N131" s="240">
        <v>1441.25</v>
      </c>
    </row>
    <row r="132" spans="1:14" ht="38.25" x14ac:dyDescent="0.25">
      <c r="A132" s="151"/>
      <c r="B132" s="190"/>
      <c r="C132" s="211" t="s">
        <v>322</v>
      </c>
      <c r="D132" s="211" t="s">
        <v>303</v>
      </c>
      <c r="E132" s="211" t="s">
        <v>188</v>
      </c>
      <c r="F132" s="212" t="s">
        <v>276</v>
      </c>
      <c r="G132" s="237"/>
      <c r="H132" s="238">
        <v>6745.92</v>
      </c>
      <c r="I132" s="239"/>
      <c r="J132" s="238">
        <v>13523.94</v>
      </c>
      <c r="K132" s="239"/>
      <c r="L132" s="238">
        <v>20323.349999999999</v>
      </c>
      <c r="M132" s="239"/>
      <c r="N132" s="240">
        <v>29389.89</v>
      </c>
    </row>
    <row r="133" spans="1:14" ht="51" x14ac:dyDescent="0.25">
      <c r="A133" s="151"/>
      <c r="B133" s="190"/>
      <c r="C133" s="211" t="s">
        <v>323</v>
      </c>
      <c r="D133" s="211" t="s">
        <v>306</v>
      </c>
      <c r="E133" s="211" t="s">
        <v>188</v>
      </c>
      <c r="F133" s="212" t="s">
        <v>276</v>
      </c>
      <c r="G133" s="237"/>
      <c r="H133" s="238">
        <v>2051.09</v>
      </c>
      <c r="I133" s="239"/>
      <c r="J133" s="238">
        <v>3855.5</v>
      </c>
      <c r="K133" s="239"/>
      <c r="L133" s="238">
        <v>5665.64</v>
      </c>
      <c r="M133" s="239"/>
      <c r="N133" s="240">
        <v>8068.25</v>
      </c>
    </row>
    <row r="134" spans="1:14" ht="25.5" x14ac:dyDescent="0.25">
      <c r="A134" s="151"/>
      <c r="B134" s="190"/>
      <c r="C134" s="211" t="s">
        <v>324</v>
      </c>
      <c r="D134" s="211" t="s">
        <v>303</v>
      </c>
      <c r="E134" s="211" t="s">
        <v>188</v>
      </c>
      <c r="F134" s="212" t="s">
        <v>276</v>
      </c>
      <c r="G134" s="237"/>
      <c r="H134" s="238">
        <v>0</v>
      </c>
      <c r="I134" s="239"/>
      <c r="J134" s="238">
        <v>2000</v>
      </c>
      <c r="K134" s="239"/>
      <c r="L134" s="238">
        <v>4692.9399999999996</v>
      </c>
      <c r="M134" s="239"/>
      <c r="N134" s="240">
        <v>4692.9399999999996</v>
      </c>
    </row>
    <row r="135" spans="1:14" ht="38.25" x14ac:dyDescent="0.25">
      <c r="A135" s="151"/>
      <c r="B135" s="190"/>
      <c r="C135" s="211" t="s">
        <v>325</v>
      </c>
      <c r="D135" s="211" t="s">
        <v>303</v>
      </c>
      <c r="E135" s="211" t="s">
        <v>188</v>
      </c>
      <c r="F135" s="212" t="s">
        <v>276</v>
      </c>
      <c r="G135" s="237"/>
      <c r="H135" s="238">
        <v>6693.54</v>
      </c>
      <c r="I135" s="239"/>
      <c r="J135" s="238">
        <v>13419.18</v>
      </c>
      <c r="K135" s="239"/>
      <c r="L135" s="238">
        <v>20166.21</v>
      </c>
      <c r="M135" s="239"/>
      <c r="N135" s="240">
        <v>29042.91</v>
      </c>
    </row>
    <row r="136" spans="1:14" ht="38.25" x14ac:dyDescent="0.25">
      <c r="A136" s="151"/>
      <c r="B136" s="190"/>
      <c r="C136" s="191" t="s">
        <v>326</v>
      </c>
      <c r="D136" s="191" t="s">
        <v>306</v>
      </c>
      <c r="E136" s="191" t="s">
        <v>188</v>
      </c>
      <c r="F136" s="195" t="s">
        <v>276</v>
      </c>
      <c r="G136" s="227"/>
      <c r="H136" s="231">
        <v>2081.88</v>
      </c>
      <c r="I136" s="229"/>
      <c r="J136" s="231">
        <v>3872.31</v>
      </c>
      <c r="K136" s="229"/>
      <c r="L136" s="231">
        <v>5668.48</v>
      </c>
      <c r="M136" s="229"/>
      <c r="N136" s="233">
        <v>8023.32</v>
      </c>
    </row>
    <row r="137" spans="1:14" x14ac:dyDescent="0.25">
      <c r="A137" s="151" t="s">
        <v>66</v>
      </c>
      <c r="B137" s="150" t="s">
        <v>65</v>
      </c>
      <c r="C137" s="193"/>
      <c r="D137" s="193"/>
      <c r="E137" s="193"/>
      <c r="F137" s="245"/>
      <c r="G137" s="83">
        <v>1620.05</v>
      </c>
      <c r="H137" s="85">
        <f>SUM(H138:H146)</f>
        <v>3855.76</v>
      </c>
      <c r="I137" s="85">
        <v>4496.84</v>
      </c>
      <c r="J137" s="85">
        <f>SUM(J138:J146)</f>
        <v>7105.62</v>
      </c>
      <c r="K137" s="85">
        <v>7485.91</v>
      </c>
      <c r="L137" s="85">
        <f>SUM(L138:L146)</f>
        <v>10395.029999999999</v>
      </c>
      <c r="M137" s="85">
        <v>12152.65</v>
      </c>
      <c r="N137" s="87">
        <f>SUM(N138:N146)</f>
        <v>15285.149999999998</v>
      </c>
    </row>
    <row r="138" spans="1:14" ht="25.5" x14ac:dyDescent="0.25">
      <c r="A138" s="151"/>
      <c r="B138" s="190"/>
      <c r="C138" s="204" t="s">
        <v>327</v>
      </c>
      <c r="D138" s="204" t="s">
        <v>328</v>
      </c>
      <c r="E138" s="204" t="s">
        <v>329</v>
      </c>
      <c r="F138" s="206" t="s">
        <v>193</v>
      </c>
      <c r="G138" s="228"/>
      <c r="H138" s="235">
        <v>855.87</v>
      </c>
      <c r="I138" s="230"/>
      <c r="J138" s="235">
        <v>1371.23</v>
      </c>
      <c r="K138" s="230"/>
      <c r="L138" s="235">
        <v>1371.23</v>
      </c>
      <c r="M138" s="230"/>
      <c r="N138" s="236">
        <v>1371.23</v>
      </c>
    </row>
    <row r="139" spans="1:14" ht="38.25" x14ac:dyDescent="0.25">
      <c r="A139" s="151"/>
      <c r="B139" s="190"/>
      <c r="C139" s="211" t="s">
        <v>330</v>
      </c>
      <c r="D139" s="211" t="s">
        <v>328</v>
      </c>
      <c r="E139" s="211" t="s">
        <v>188</v>
      </c>
      <c r="F139" s="212" t="s">
        <v>193</v>
      </c>
      <c r="G139" s="237"/>
      <c r="H139" s="238">
        <v>516.91</v>
      </c>
      <c r="I139" s="239"/>
      <c r="J139" s="238">
        <v>526.92999999999995</v>
      </c>
      <c r="K139" s="239"/>
      <c r="L139" s="238">
        <v>818.15</v>
      </c>
      <c r="M139" s="239"/>
      <c r="N139" s="240">
        <v>2338.4699999999998</v>
      </c>
    </row>
    <row r="140" spans="1:14" ht="38.25" x14ac:dyDescent="0.25">
      <c r="A140" s="151"/>
      <c r="B140" s="190"/>
      <c r="C140" s="211" t="s">
        <v>331</v>
      </c>
      <c r="D140" s="211" t="s">
        <v>328</v>
      </c>
      <c r="E140" s="211" t="s">
        <v>329</v>
      </c>
      <c r="F140" s="212" t="s">
        <v>193</v>
      </c>
      <c r="G140" s="237"/>
      <c r="H140" s="238">
        <v>0</v>
      </c>
      <c r="I140" s="239"/>
      <c r="J140" s="238">
        <v>0</v>
      </c>
      <c r="K140" s="239"/>
      <c r="L140" s="238">
        <v>266.45999999999998</v>
      </c>
      <c r="M140" s="239"/>
      <c r="N140" s="240">
        <v>266.45999999999998</v>
      </c>
    </row>
    <row r="141" spans="1:14" ht="25.5" x14ac:dyDescent="0.25">
      <c r="A141" s="151"/>
      <c r="B141" s="190"/>
      <c r="C141" s="211" t="s">
        <v>332</v>
      </c>
      <c r="D141" s="211" t="s">
        <v>328</v>
      </c>
      <c r="E141" s="211" t="s">
        <v>188</v>
      </c>
      <c r="F141" s="212" t="s">
        <v>276</v>
      </c>
      <c r="G141" s="237"/>
      <c r="H141" s="238">
        <v>467.94</v>
      </c>
      <c r="I141" s="239"/>
      <c r="J141" s="238">
        <v>938.43</v>
      </c>
      <c r="K141" s="239"/>
      <c r="L141" s="238">
        <v>1410.45</v>
      </c>
      <c r="M141" s="239"/>
      <c r="N141" s="240">
        <v>2036.07</v>
      </c>
    </row>
    <row r="142" spans="1:14" ht="25.5" x14ac:dyDescent="0.25">
      <c r="A142" s="151"/>
      <c r="B142" s="190"/>
      <c r="C142" s="211" t="s">
        <v>333</v>
      </c>
      <c r="D142" s="211" t="s">
        <v>328</v>
      </c>
      <c r="E142" s="211" t="s">
        <v>188</v>
      </c>
      <c r="F142" s="212" t="s">
        <v>276</v>
      </c>
      <c r="G142" s="237"/>
      <c r="H142" s="238">
        <v>0</v>
      </c>
      <c r="I142" s="239"/>
      <c r="J142" s="238">
        <v>170</v>
      </c>
      <c r="K142" s="239"/>
      <c r="L142" s="238">
        <v>398.92</v>
      </c>
      <c r="M142" s="239"/>
      <c r="N142" s="240">
        <v>398.92</v>
      </c>
    </row>
    <row r="143" spans="1:14" ht="25.5" x14ac:dyDescent="0.25">
      <c r="A143" s="151"/>
      <c r="B143" s="190"/>
      <c r="C143" s="211" t="s">
        <v>334</v>
      </c>
      <c r="D143" s="211" t="s">
        <v>328</v>
      </c>
      <c r="E143" s="211" t="s">
        <v>188</v>
      </c>
      <c r="F143" s="212" t="s">
        <v>276</v>
      </c>
      <c r="G143" s="237"/>
      <c r="H143" s="238">
        <v>541.11</v>
      </c>
      <c r="I143" s="239"/>
      <c r="J143" s="238">
        <v>1085.04</v>
      </c>
      <c r="K143" s="239"/>
      <c r="L143" s="238">
        <v>1630.71</v>
      </c>
      <c r="M143" s="239"/>
      <c r="N143" s="240">
        <v>2354.4</v>
      </c>
    </row>
    <row r="144" spans="1:14" ht="25.5" x14ac:dyDescent="0.25">
      <c r="A144" s="151"/>
      <c r="B144" s="190"/>
      <c r="C144" s="211" t="s">
        <v>335</v>
      </c>
      <c r="D144" s="211" t="s">
        <v>328</v>
      </c>
      <c r="E144" s="211" t="s">
        <v>188</v>
      </c>
      <c r="F144" s="212" t="s">
        <v>276</v>
      </c>
      <c r="G144" s="237"/>
      <c r="H144" s="238">
        <v>331.5</v>
      </c>
      <c r="I144" s="239"/>
      <c r="J144" s="238">
        <v>723.79</v>
      </c>
      <c r="K144" s="239"/>
      <c r="L144" s="238">
        <v>1057.5999999999999</v>
      </c>
      <c r="M144" s="239"/>
      <c r="N144" s="240">
        <v>1559.97</v>
      </c>
    </row>
    <row r="145" spans="1:14" ht="25.5" x14ac:dyDescent="0.25">
      <c r="A145" s="151"/>
      <c r="B145" s="190"/>
      <c r="C145" s="211" t="s">
        <v>336</v>
      </c>
      <c r="D145" s="211" t="s">
        <v>328</v>
      </c>
      <c r="E145" s="211" t="s">
        <v>188</v>
      </c>
      <c r="F145" s="212" t="s">
        <v>276</v>
      </c>
      <c r="G145" s="237"/>
      <c r="H145" s="238">
        <v>573.51</v>
      </c>
      <c r="I145" s="239"/>
      <c r="J145" s="238">
        <v>1149.57</v>
      </c>
      <c r="K145" s="239"/>
      <c r="L145" s="238">
        <v>1727.37</v>
      </c>
      <c r="M145" s="239"/>
      <c r="N145" s="240">
        <v>2493.9899999999998</v>
      </c>
    </row>
    <row r="146" spans="1:14" ht="25.5" x14ac:dyDescent="0.25">
      <c r="A146" s="151"/>
      <c r="B146" s="190"/>
      <c r="C146" s="191" t="s">
        <v>337</v>
      </c>
      <c r="D146" s="191" t="s">
        <v>328</v>
      </c>
      <c r="E146" s="191" t="s">
        <v>188</v>
      </c>
      <c r="F146" s="195" t="s">
        <v>276</v>
      </c>
      <c r="G146" s="227"/>
      <c r="H146" s="231">
        <v>568.91999999999996</v>
      </c>
      <c r="I146" s="229"/>
      <c r="J146" s="231">
        <v>1140.6300000000001</v>
      </c>
      <c r="K146" s="229"/>
      <c r="L146" s="231">
        <v>1714.14</v>
      </c>
      <c r="M146" s="229"/>
      <c r="N146" s="233">
        <v>2465.64</v>
      </c>
    </row>
    <row r="147" spans="1:14" x14ac:dyDescent="0.25">
      <c r="A147" s="151" t="s">
        <v>68</v>
      </c>
      <c r="B147" s="150" t="s">
        <v>67</v>
      </c>
      <c r="C147" s="193"/>
      <c r="D147" s="193"/>
      <c r="E147" s="193"/>
      <c r="F147" s="245"/>
      <c r="G147" s="166">
        <v>126820.59</v>
      </c>
      <c r="H147" s="167">
        <f>SUM(H148:H217)</f>
        <v>198440.99999999997</v>
      </c>
      <c r="I147" s="167">
        <v>278793.39</v>
      </c>
      <c r="J147" s="167">
        <f>SUM(J148:J217)</f>
        <v>323308.22000000003</v>
      </c>
      <c r="K147" s="167">
        <v>392981.84</v>
      </c>
      <c r="L147" s="167">
        <f>SUM(L148:L217)</f>
        <v>457625.04000000004</v>
      </c>
      <c r="M147" s="167">
        <v>574610.74</v>
      </c>
      <c r="N147" s="168">
        <f>SUM(N148:N217)</f>
        <v>629396.97000000009</v>
      </c>
    </row>
    <row r="148" spans="1:14" ht="38.25" x14ac:dyDescent="0.25">
      <c r="A148" s="151"/>
      <c r="B148" s="190"/>
      <c r="C148" s="204" t="s">
        <v>338</v>
      </c>
      <c r="D148" s="204" t="s">
        <v>339</v>
      </c>
      <c r="E148" s="204" t="s">
        <v>340</v>
      </c>
      <c r="F148" s="206" t="s">
        <v>189</v>
      </c>
      <c r="G148" s="247"/>
      <c r="H148" s="254">
        <v>0</v>
      </c>
      <c r="I148" s="249"/>
      <c r="J148" s="254">
        <v>0</v>
      </c>
      <c r="K148" s="249"/>
      <c r="L148" s="254">
        <v>0</v>
      </c>
      <c r="M148" s="249"/>
      <c r="N148" s="255">
        <v>1839.4</v>
      </c>
    </row>
    <row r="149" spans="1:14" ht="38.25" x14ac:dyDescent="0.25">
      <c r="A149" s="151"/>
      <c r="B149" s="190"/>
      <c r="C149" s="211" t="s">
        <v>341</v>
      </c>
      <c r="D149" s="211" t="s">
        <v>342</v>
      </c>
      <c r="E149" s="211" t="s">
        <v>343</v>
      </c>
      <c r="F149" s="212" t="s">
        <v>193</v>
      </c>
      <c r="G149" s="256"/>
      <c r="H149" s="257">
        <v>0</v>
      </c>
      <c r="I149" s="258"/>
      <c r="J149" s="257">
        <v>10.32</v>
      </c>
      <c r="K149" s="258"/>
      <c r="L149" s="257">
        <v>472.14</v>
      </c>
      <c r="M149" s="258"/>
      <c r="N149" s="259">
        <v>472.14</v>
      </c>
    </row>
    <row r="150" spans="1:14" ht="25.5" x14ac:dyDescent="0.25">
      <c r="A150" s="151"/>
      <c r="B150" s="190"/>
      <c r="C150" s="211" t="s">
        <v>344</v>
      </c>
      <c r="D150" s="211" t="s">
        <v>342</v>
      </c>
      <c r="E150" s="211" t="s">
        <v>188</v>
      </c>
      <c r="F150" s="212" t="s">
        <v>189</v>
      </c>
      <c r="G150" s="256"/>
      <c r="H150" s="257">
        <v>0</v>
      </c>
      <c r="I150" s="258"/>
      <c r="J150" s="257">
        <v>154</v>
      </c>
      <c r="K150" s="258"/>
      <c r="L150" s="257">
        <v>154</v>
      </c>
      <c r="M150" s="258"/>
      <c r="N150" s="259">
        <v>286</v>
      </c>
    </row>
    <row r="151" spans="1:14" ht="38.25" x14ac:dyDescent="0.25">
      <c r="A151" s="151"/>
      <c r="B151" s="190"/>
      <c r="C151" s="211" t="s">
        <v>345</v>
      </c>
      <c r="D151" s="211" t="s">
        <v>346</v>
      </c>
      <c r="E151" s="211" t="s">
        <v>188</v>
      </c>
      <c r="F151" s="212" t="s">
        <v>193</v>
      </c>
      <c r="G151" s="256"/>
      <c r="H151" s="257">
        <v>1897.12</v>
      </c>
      <c r="I151" s="258"/>
      <c r="J151" s="257">
        <v>1897.12</v>
      </c>
      <c r="K151" s="258"/>
      <c r="L151" s="257">
        <v>5323.2</v>
      </c>
      <c r="M151" s="258"/>
      <c r="N151" s="259">
        <v>23208</v>
      </c>
    </row>
    <row r="152" spans="1:14" ht="25.5" x14ac:dyDescent="0.25">
      <c r="A152" s="151"/>
      <c r="B152" s="190"/>
      <c r="C152" s="211" t="s">
        <v>347</v>
      </c>
      <c r="D152" s="211" t="s">
        <v>346</v>
      </c>
      <c r="E152" s="211" t="s">
        <v>348</v>
      </c>
      <c r="F152" s="212" t="s">
        <v>189</v>
      </c>
      <c r="G152" s="256"/>
      <c r="H152" s="257">
        <v>0</v>
      </c>
      <c r="I152" s="258"/>
      <c r="J152" s="257">
        <v>4349.96</v>
      </c>
      <c r="K152" s="258"/>
      <c r="L152" s="257">
        <v>4349.96</v>
      </c>
      <c r="M152" s="258"/>
      <c r="N152" s="259">
        <v>4349.96</v>
      </c>
    </row>
    <row r="153" spans="1:14" ht="25.5" x14ac:dyDescent="0.25">
      <c r="A153" s="151"/>
      <c r="B153" s="190"/>
      <c r="C153" s="211" t="s">
        <v>349</v>
      </c>
      <c r="D153" s="211" t="s">
        <v>350</v>
      </c>
      <c r="E153" s="211" t="s">
        <v>351</v>
      </c>
      <c r="F153" s="212" t="s">
        <v>193</v>
      </c>
      <c r="G153" s="256"/>
      <c r="H153" s="257">
        <v>14252.4</v>
      </c>
      <c r="I153" s="258"/>
      <c r="J153" s="257">
        <v>20315.14</v>
      </c>
      <c r="K153" s="258"/>
      <c r="L153" s="257">
        <v>21412.66</v>
      </c>
      <c r="M153" s="258"/>
      <c r="N153" s="259">
        <v>21412.66</v>
      </c>
    </row>
    <row r="154" spans="1:14" ht="25.5" x14ac:dyDescent="0.25">
      <c r="A154" s="151"/>
      <c r="B154" s="190"/>
      <c r="C154" s="211" t="s">
        <v>352</v>
      </c>
      <c r="D154" s="211" t="s">
        <v>346</v>
      </c>
      <c r="E154" s="211" t="s">
        <v>188</v>
      </c>
      <c r="F154" s="212" t="s">
        <v>193</v>
      </c>
      <c r="G154" s="256"/>
      <c r="H154" s="257">
        <v>3146.62</v>
      </c>
      <c r="I154" s="258"/>
      <c r="J154" s="257">
        <v>3146.62</v>
      </c>
      <c r="K154" s="258"/>
      <c r="L154" s="257">
        <v>3146.62</v>
      </c>
      <c r="M154" s="258"/>
      <c r="N154" s="259">
        <v>3146.62</v>
      </c>
    </row>
    <row r="155" spans="1:14" ht="38.25" x14ac:dyDescent="0.25">
      <c r="A155" s="151"/>
      <c r="B155" s="190"/>
      <c r="C155" s="211" t="s">
        <v>353</v>
      </c>
      <c r="D155" s="211" t="s">
        <v>346</v>
      </c>
      <c r="E155" s="211" t="s">
        <v>188</v>
      </c>
      <c r="F155" s="212" t="s">
        <v>193</v>
      </c>
      <c r="G155" s="256"/>
      <c r="H155" s="257">
        <v>0</v>
      </c>
      <c r="I155" s="258"/>
      <c r="J155" s="257">
        <v>1725</v>
      </c>
      <c r="K155" s="258"/>
      <c r="L155" s="257">
        <v>1725</v>
      </c>
      <c r="M155" s="258"/>
      <c r="N155" s="259">
        <v>1725</v>
      </c>
    </row>
    <row r="156" spans="1:14" ht="38.25" x14ac:dyDescent="0.25">
      <c r="A156" s="151"/>
      <c r="B156" s="190"/>
      <c r="C156" s="211" t="s">
        <v>354</v>
      </c>
      <c r="D156" s="211" t="s">
        <v>346</v>
      </c>
      <c r="E156" s="211" t="s">
        <v>348</v>
      </c>
      <c r="F156" s="212" t="s">
        <v>193</v>
      </c>
      <c r="G156" s="256"/>
      <c r="H156" s="257">
        <v>0</v>
      </c>
      <c r="I156" s="258"/>
      <c r="J156" s="257">
        <v>2060</v>
      </c>
      <c r="K156" s="258"/>
      <c r="L156" s="257">
        <v>2060</v>
      </c>
      <c r="M156" s="258"/>
      <c r="N156" s="259">
        <v>2060</v>
      </c>
    </row>
    <row r="157" spans="1:14" ht="25.5" x14ac:dyDescent="0.25">
      <c r="A157" s="151"/>
      <c r="B157" s="190"/>
      <c r="C157" s="211" t="s">
        <v>355</v>
      </c>
      <c r="D157" s="211" t="s">
        <v>356</v>
      </c>
      <c r="E157" s="211" t="s">
        <v>188</v>
      </c>
      <c r="F157" s="212" t="s">
        <v>193</v>
      </c>
      <c r="G157" s="256"/>
      <c r="H157" s="257">
        <v>0</v>
      </c>
      <c r="I157" s="258"/>
      <c r="J157" s="257">
        <v>854</v>
      </c>
      <c r="K157" s="258"/>
      <c r="L157" s="257">
        <v>854</v>
      </c>
      <c r="M157" s="258"/>
      <c r="N157" s="259">
        <v>854</v>
      </c>
    </row>
    <row r="158" spans="1:14" ht="25.5" x14ac:dyDescent="0.25">
      <c r="A158" s="151"/>
      <c r="B158" s="190"/>
      <c r="C158" s="211" t="s">
        <v>357</v>
      </c>
      <c r="D158" s="211" t="s">
        <v>350</v>
      </c>
      <c r="E158" s="211" t="s">
        <v>358</v>
      </c>
      <c r="F158" s="212" t="s">
        <v>193</v>
      </c>
      <c r="G158" s="256"/>
      <c r="H158" s="257">
        <v>0</v>
      </c>
      <c r="I158" s="258"/>
      <c r="J158" s="257">
        <v>0</v>
      </c>
      <c r="K158" s="258"/>
      <c r="L158" s="257">
        <v>854</v>
      </c>
      <c r="M158" s="258"/>
      <c r="N158" s="259">
        <v>854</v>
      </c>
    </row>
    <row r="159" spans="1:14" ht="25.5" x14ac:dyDescent="0.25">
      <c r="A159" s="151"/>
      <c r="B159" s="190"/>
      <c r="C159" s="211" t="s">
        <v>359</v>
      </c>
      <c r="D159" s="211" t="s">
        <v>350</v>
      </c>
      <c r="E159" s="211" t="s">
        <v>188</v>
      </c>
      <c r="F159" s="212" t="s">
        <v>193</v>
      </c>
      <c r="G159" s="256"/>
      <c r="H159" s="257">
        <v>273.10000000000002</v>
      </c>
      <c r="I159" s="258"/>
      <c r="J159" s="257">
        <v>864.92</v>
      </c>
      <c r="K159" s="258"/>
      <c r="L159" s="257">
        <v>1946.17</v>
      </c>
      <c r="M159" s="258"/>
      <c r="N159" s="259">
        <v>3792.93</v>
      </c>
    </row>
    <row r="160" spans="1:14" ht="25.5" x14ac:dyDescent="0.25">
      <c r="A160" s="151"/>
      <c r="B160" s="190"/>
      <c r="C160" s="211" t="s">
        <v>360</v>
      </c>
      <c r="D160" s="211" t="s">
        <v>339</v>
      </c>
      <c r="E160" s="211" t="s">
        <v>188</v>
      </c>
      <c r="F160" s="212" t="s">
        <v>189</v>
      </c>
      <c r="G160" s="256"/>
      <c r="H160" s="257">
        <v>306.7</v>
      </c>
      <c r="I160" s="258"/>
      <c r="J160" s="257">
        <v>306.7</v>
      </c>
      <c r="K160" s="258"/>
      <c r="L160" s="257">
        <v>643.5</v>
      </c>
      <c r="M160" s="258"/>
      <c r="N160" s="259">
        <v>643.5</v>
      </c>
    </row>
    <row r="161" spans="1:14" ht="38.25" x14ac:dyDescent="0.25">
      <c r="A161" s="151"/>
      <c r="B161" s="190"/>
      <c r="C161" s="211" t="s">
        <v>361</v>
      </c>
      <c r="D161" s="211" t="s">
        <v>362</v>
      </c>
      <c r="E161" s="211" t="s">
        <v>188</v>
      </c>
      <c r="F161" s="212" t="s">
        <v>189</v>
      </c>
      <c r="G161" s="256"/>
      <c r="H161" s="257">
        <v>241.98</v>
      </c>
      <c r="I161" s="258"/>
      <c r="J161" s="257">
        <v>550.04999999999995</v>
      </c>
      <c r="K161" s="258"/>
      <c r="L161" s="257">
        <v>858.12</v>
      </c>
      <c r="M161" s="258"/>
      <c r="N161" s="259">
        <v>1268.8800000000001</v>
      </c>
    </row>
    <row r="162" spans="1:14" ht="25.5" x14ac:dyDescent="0.25">
      <c r="A162" s="151"/>
      <c r="B162" s="190"/>
      <c r="C162" s="211" t="s">
        <v>363</v>
      </c>
      <c r="D162" s="211" t="s">
        <v>364</v>
      </c>
      <c r="E162" s="211" t="s">
        <v>365</v>
      </c>
      <c r="F162" s="212" t="s">
        <v>189</v>
      </c>
      <c r="G162" s="256"/>
      <c r="H162" s="257">
        <v>46.95</v>
      </c>
      <c r="I162" s="258"/>
      <c r="J162" s="257">
        <v>91.95</v>
      </c>
      <c r="K162" s="258"/>
      <c r="L162" s="257">
        <v>136.94999999999999</v>
      </c>
      <c r="M162" s="258"/>
      <c r="N162" s="259">
        <v>213.65</v>
      </c>
    </row>
    <row r="163" spans="1:14" ht="25.5" x14ac:dyDescent="0.25">
      <c r="A163" s="151"/>
      <c r="B163" s="190"/>
      <c r="C163" s="211" t="s">
        <v>366</v>
      </c>
      <c r="D163" s="211" t="s">
        <v>364</v>
      </c>
      <c r="E163" s="211" t="s">
        <v>365</v>
      </c>
      <c r="F163" s="212" t="s">
        <v>189</v>
      </c>
      <c r="G163" s="256"/>
      <c r="H163" s="257">
        <v>0</v>
      </c>
      <c r="I163" s="258"/>
      <c r="J163" s="257">
        <v>2902</v>
      </c>
      <c r="K163" s="258"/>
      <c r="L163" s="257">
        <v>2902</v>
      </c>
      <c r="M163" s="258"/>
      <c r="N163" s="259">
        <v>2902</v>
      </c>
    </row>
    <row r="164" spans="1:14" ht="38.25" x14ac:dyDescent="0.25">
      <c r="A164" s="151"/>
      <c r="B164" s="190"/>
      <c r="C164" s="211" t="s">
        <v>367</v>
      </c>
      <c r="D164" s="211" t="s">
        <v>368</v>
      </c>
      <c r="E164" s="211" t="s">
        <v>188</v>
      </c>
      <c r="F164" s="212" t="s">
        <v>189</v>
      </c>
      <c r="G164" s="256"/>
      <c r="H164" s="257">
        <v>12657.5</v>
      </c>
      <c r="I164" s="258"/>
      <c r="J164" s="257">
        <v>15104.42</v>
      </c>
      <c r="K164" s="258"/>
      <c r="L164" s="257">
        <v>15104.42</v>
      </c>
      <c r="M164" s="258"/>
      <c r="N164" s="259">
        <v>30964.42</v>
      </c>
    </row>
    <row r="165" spans="1:14" ht="25.5" x14ac:dyDescent="0.25">
      <c r="A165" s="151"/>
      <c r="B165" s="190"/>
      <c r="C165" s="211" t="s">
        <v>369</v>
      </c>
      <c r="D165" s="211" t="s">
        <v>362</v>
      </c>
      <c r="E165" s="211" t="s">
        <v>188</v>
      </c>
      <c r="F165" s="212" t="s">
        <v>189</v>
      </c>
      <c r="G165" s="256"/>
      <c r="H165" s="257">
        <v>2989</v>
      </c>
      <c r="I165" s="258"/>
      <c r="J165" s="257">
        <v>5307</v>
      </c>
      <c r="K165" s="258"/>
      <c r="L165" s="257">
        <v>6771</v>
      </c>
      <c r="M165" s="258"/>
      <c r="N165" s="259">
        <v>11285</v>
      </c>
    </row>
    <row r="166" spans="1:14" ht="25.5" x14ac:dyDescent="0.25">
      <c r="A166" s="151"/>
      <c r="B166" s="190"/>
      <c r="C166" s="211" t="s">
        <v>370</v>
      </c>
      <c r="D166" s="211" t="s">
        <v>371</v>
      </c>
      <c r="E166" s="211" t="s">
        <v>372</v>
      </c>
      <c r="F166" s="212" t="s">
        <v>189</v>
      </c>
      <c r="G166" s="256"/>
      <c r="H166" s="257">
        <v>389.86</v>
      </c>
      <c r="I166" s="258"/>
      <c r="J166" s="257">
        <v>944.32</v>
      </c>
      <c r="K166" s="258"/>
      <c r="L166" s="257">
        <v>5000.88</v>
      </c>
      <c r="M166" s="258"/>
      <c r="N166" s="259">
        <v>5569.36</v>
      </c>
    </row>
    <row r="167" spans="1:14" ht="25.5" x14ac:dyDescent="0.25">
      <c r="A167" s="151"/>
      <c r="B167" s="190"/>
      <c r="C167" s="211" t="s">
        <v>373</v>
      </c>
      <c r="D167" s="211" t="s">
        <v>371</v>
      </c>
      <c r="E167" s="211" t="s">
        <v>372</v>
      </c>
      <c r="F167" s="212" t="s">
        <v>193</v>
      </c>
      <c r="G167" s="256"/>
      <c r="H167" s="257">
        <v>6090.34</v>
      </c>
      <c r="I167" s="258"/>
      <c r="J167" s="257">
        <v>6090.34</v>
      </c>
      <c r="K167" s="258"/>
      <c r="L167" s="257">
        <v>6090.34</v>
      </c>
      <c r="M167" s="258"/>
      <c r="N167" s="259">
        <v>6090.34</v>
      </c>
    </row>
    <row r="168" spans="1:14" ht="25.5" x14ac:dyDescent="0.25">
      <c r="A168" s="151"/>
      <c r="B168" s="190"/>
      <c r="C168" s="211" t="s">
        <v>374</v>
      </c>
      <c r="D168" s="211" t="s">
        <v>375</v>
      </c>
      <c r="E168" s="211" t="s">
        <v>188</v>
      </c>
      <c r="F168" s="212" t="s">
        <v>193</v>
      </c>
      <c r="G168" s="256"/>
      <c r="H168" s="257">
        <v>0</v>
      </c>
      <c r="I168" s="258"/>
      <c r="J168" s="257">
        <v>3019.5</v>
      </c>
      <c r="K168" s="258"/>
      <c r="L168" s="257">
        <v>3479.53</v>
      </c>
      <c r="M168" s="258"/>
      <c r="N168" s="259">
        <v>3479.53</v>
      </c>
    </row>
    <row r="169" spans="1:14" ht="38.25" x14ac:dyDescent="0.25">
      <c r="A169" s="151"/>
      <c r="B169" s="190"/>
      <c r="C169" s="211" t="s">
        <v>376</v>
      </c>
      <c r="D169" s="211" t="s">
        <v>377</v>
      </c>
      <c r="E169" s="211" t="s">
        <v>378</v>
      </c>
      <c r="F169" s="212" t="s">
        <v>193</v>
      </c>
      <c r="G169" s="256"/>
      <c r="H169" s="257">
        <v>2958.71</v>
      </c>
      <c r="I169" s="258"/>
      <c r="J169" s="257">
        <v>4407.01</v>
      </c>
      <c r="K169" s="258"/>
      <c r="L169" s="257">
        <v>6182.64</v>
      </c>
      <c r="M169" s="258"/>
      <c r="N169" s="259">
        <v>10580.13</v>
      </c>
    </row>
    <row r="170" spans="1:14" ht="38.25" x14ac:dyDescent="0.25">
      <c r="A170" s="151"/>
      <c r="B170" s="190"/>
      <c r="C170" s="211" t="s">
        <v>379</v>
      </c>
      <c r="D170" s="211" t="s">
        <v>368</v>
      </c>
      <c r="E170" s="211" t="s">
        <v>188</v>
      </c>
      <c r="F170" s="212" t="s">
        <v>189</v>
      </c>
      <c r="G170" s="256"/>
      <c r="H170" s="257">
        <v>0</v>
      </c>
      <c r="I170" s="258"/>
      <c r="J170" s="257">
        <v>0</v>
      </c>
      <c r="K170" s="258"/>
      <c r="L170" s="257">
        <v>367.1</v>
      </c>
      <c r="M170" s="258"/>
      <c r="N170" s="259">
        <v>367.1</v>
      </c>
    </row>
    <row r="171" spans="1:14" ht="25.5" x14ac:dyDescent="0.25">
      <c r="A171" s="151"/>
      <c r="B171" s="190"/>
      <c r="C171" s="211" t="s">
        <v>380</v>
      </c>
      <c r="D171" s="211" t="s">
        <v>342</v>
      </c>
      <c r="E171" s="211" t="s">
        <v>188</v>
      </c>
      <c r="F171" s="212" t="s">
        <v>189</v>
      </c>
      <c r="G171" s="256"/>
      <c r="H171" s="257">
        <v>0</v>
      </c>
      <c r="I171" s="258"/>
      <c r="J171" s="257">
        <v>488</v>
      </c>
      <c r="K171" s="258"/>
      <c r="L171" s="257">
        <v>488</v>
      </c>
      <c r="M171" s="258"/>
      <c r="N171" s="259">
        <v>1126.98</v>
      </c>
    </row>
    <row r="172" spans="1:14" ht="51" x14ac:dyDescent="0.25">
      <c r="A172" s="151"/>
      <c r="B172" s="190"/>
      <c r="C172" s="211" t="s">
        <v>381</v>
      </c>
      <c r="D172" s="211" t="s">
        <v>382</v>
      </c>
      <c r="E172" s="211" t="s">
        <v>188</v>
      </c>
      <c r="F172" s="212" t="s">
        <v>189</v>
      </c>
      <c r="G172" s="256"/>
      <c r="H172" s="257">
        <v>0</v>
      </c>
      <c r="I172" s="258"/>
      <c r="J172" s="257">
        <v>0</v>
      </c>
      <c r="K172" s="258"/>
      <c r="L172" s="257">
        <v>0</v>
      </c>
      <c r="M172" s="258"/>
      <c r="N172" s="259">
        <v>140</v>
      </c>
    </row>
    <row r="173" spans="1:14" ht="38.25" x14ac:dyDescent="0.25">
      <c r="A173" s="151"/>
      <c r="B173" s="190"/>
      <c r="C173" s="211" t="s">
        <v>383</v>
      </c>
      <c r="D173" s="211" t="s">
        <v>350</v>
      </c>
      <c r="E173" s="211" t="s">
        <v>188</v>
      </c>
      <c r="F173" s="212" t="s">
        <v>193</v>
      </c>
      <c r="G173" s="256"/>
      <c r="H173" s="257">
        <v>0</v>
      </c>
      <c r="I173" s="258"/>
      <c r="J173" s="257">
        <v>951.6</v>
      </c>
      <c r="K173" s="258"/>
      <c r="L173" s="257">
        <v>951.6</v>
      </c>
      <c r="M173" s="258"/>
      <c r="N173" s="259">
        <v>951.6</v>
      </c>
    </row>
    <row r="174" spans="1:14" ht="25.5" x14ac:dyDescent="0.25">
      <c r="A174" s="151"/>
      <c r="B174" s="190"/>
      <c r="C174" s="211" t="s">
        <v>384</v>
      </c>
      <c r="D174" s="211" t="s">
        <v>377</v>
      </c>
      <c r="E174" s="211" t="s">
        <v>188</v>
      </c>
      <c r="F174" s="212" t="s">
        <v>193</v>
      </c>
      <c r="G174" s="256"/>
      <c r="H174" s="257">
        <v>134.19999999999999</v>
      </c>
      <c r="I174" s="258"/>
      <c r="J174" s="257">
        <v>1207.8</v>
      </c>
      <c r="K174" s="258"/>
      <c r="L174" s="257">
        <v>2660.52</v>
      </c>
      <c r="M174" s="258"/>
      <c r="N174" s="259">
        <v>3570.52</v>
      </c>
    </row>
    <row r="175" spans="1:14" ht="38.25" x14ac:dyDescent="0.25">
      <c r="A175" s="151"/>
      <c r="B175" s="190"/>
      <c r="C175" s="211" t="s">
        <v>385</v>
      </c>
      <c r="D175" s="211" t="s">
        <v>356</v>
      </c>
      <c r="E175" s="211" t="s">
        <v>188</v>
      </c>
      <c r="F175" s="212" t="s">
        <v>189</v>
      </c>
      <c r="G175" s="256"/>
      <c r="H175" s="257">
        <v>1676.38</v>
      </c>
      <c r="I175" s="258"/>
      <c r="J175" s="257">
        <v>3413.2</v>
      </c>
      <c r="K175" s="258"/>
      <c r="L175" s="257">
        <v>5150.0200000000004</v>
      </c>
      <c r="M175" s="258"/>
      <c r="N175" s="259">
        <v>6886.84</v>
      </c>
    </row>
    <row r="176" spans="1:14" ht="25.5" x14ac:dyDescent="0.25">
      <c r="A176" s="151"/>
      <c r="B176" s="190"/>
      <c r="C176" s="211" t="s">
        <v>386</v>
      </c>
      <c r="D176" s="211" t="s">
        <v>387</v>
      </c>
      <c r="E176" s="211" t="s">
        <v>188</v>
      </c>
      <c r="F176" s="212" t="s">
        <v>189</v>
      </c>
      <c r="G176" s="256"/>
      <c r="H176" s="257">
        <v>7263.76</v>
      </c>
      <c r="I176" s="258"/>
      <c r="J176" s="257">
        <v>11208.91</v>
      </c>
      <c r="K176" s="258"/>
      <c r="L176" s="257">
        <v>15274.6</v>
      </c>
      <c r="M176" s="258"/>
      <c r="N176" s="259">
        <v>16941.86</v>
      </c>
    </row>
    <row r="177" spans="1:14" ht="25.5" x14ac:dyDescent="0.25">
      <c r="A177" s="151"/>
      <c r="B177" s="190"/>
      <c r="C177" s="211" t="s">
        <v>388</v>
      </c>
      <c r="D177" s="211" t="s">
        <v>377</v>
      </c>
      <c r="E177" s="211" t="s">
        <v>188</v>
      </c>
      <c r="F177" s="212" t="s">
        <v>193</v>
      </c>
      <c r="G177" s="256"/>
      <c r="H177" s="257">
        <v>4880</v>
      </c>
      <c r="I177" s="258"/>
      <c r="J177" s="257">
        <v>4880</v>
      </c>
      <c r="K177" s="258"/>
      <c r="L177" s="257">
        <v>4880</v>
      </c>
      <c r="M177" s="258"/>
      <c r="N177" s="259">
        <v>9760</v>
      </c>
    </row>
    <row r="178" spans="1:14" ht="25.5" x14ac:dyDescent="0.25">
      <c r="A178" s="151"/>
      <c r="B178" s="190"/>
      <c r="C178" s="211" t="s">
        <v>389</v>
      </c>
      <c r="D178" s="211" t="s">
        <v>350</v>
      </c>
      <c r="E178" s="211" t="s">
        <v>188</v>
      </c>
      <c r="F178" s="212" t="s">
        <v>189</v>
      </c>
      <c r="G178" s="256"/>
      <c r="H178" s="257">
        <v>1105.32</v>
      </c>
      <c r="I178" s="258"/>
      <c r="J178" s="257">
        <v>1187.5999999999999</v>
      </c>
      <c r="K178" s="258"/>
      <c r="L178" s="257">
        <v>1315.36</v>
      </c>
      <c r="M178" s="258"/>
      <c r="N178" s="259">
        <v>1350.64</v>
      </c>
    </row>
    <row r="179" spans="1:14" ht="38.25" x14ac:dyDescent="0.25">
      <c r="A179" s="151"/>
      <c r="B179" s="190"/>
      <c r="C179" s="211" t="s">
        <v>390</v>
      </c>
      <c r="D179" s="211" t="s">
        <v>377</v>
      </c>
      <c r="E179" s="211" t="s">
        <v>188</v>
      </c>
      <c r="F179" s="212" t="s">
        <v>189</v>
      </c>
      <c r="G179" s="256"/>
      <c r="H179" s="257">
        <v>0</v>
      </c>
      <c r="I179" s="258"/>
      <c r="J179" s="257">
        <v>0</v>
      </c>
      <c r="K179" s="258"/>
      <c r="L179" s="257">
        <v>183</v>
      </c>
      <c r="M179" s="258"/>
      <c r="N179" s="259">
        <v>2137.71</v>
      </c>
    </row>
    <row r="180" spans="1:14" ht="38.25" x14ac:dyDescent="0.25">
      <c r="A180" s="151"/>
      <c r="B180" s="190"/>
      <c r="C180" s="211" t="s">
        <v>391</v>
      </c>
      <c r="D180" s="211" t="s">
        <v>387</v>
      </c>
      <c r="E180" s="211" t="s">
        <v>188</v>
      </c>
      <c r="F180" s="212" t="s">
        <v>189</v>
      </c>
      <c r="G180" s="256"/>
      <c r="H180" s="257">
        <v>1977.35</v>
      </c>
      <c r="I180" s="258"/>
      <c r="J180" s="257">
        <v>3574.85</v>
      </c>
      <c r="K180" s="258"/>
      <c r="L180" s="257">
        <v>4645.78</v>
      </c>
      <c r="M180" s="258"/>
      <c r="N180" s="259">
        <v>5621.15</v>
      </c>
    </row>
    <row r="181" spans="1:14" ht="38.25" x14ac:dyDescent="0.25">
      <c r="A181" s="151"/>
      <c r="B181" s="190"/>
      <c r="C181" s="211" t="s">
        <v>392</v>
      </c>
      <c r="D181" s="211" t="s">
        <v>387</v>
      </c>
      <c r="E181" s="211" t="s">
        <v>188</v>
      </c>
      <c r="F181" s="212" t="s">
        <v>189</v>
      </c>
      <c r="G181" s="256"/>
      <c r="H181" s="257">
        <v>3614.36</v>
      </c>
      <c r="I181" s="258"/>
      <c r="J181" s="257">
        <v>5714.77</v>
      </c>
      <c r="K181" s="258"/>
      <c r="L181" s="257">
        <v>5714.77</v>
      </c>
      <c r="M181" s="258"/>
      <c r="N181" s="259">
        <v>6910.86</v>
      </c>
    </row>
    <row r="182" spans="1:14" ht="38.25" x14ac:dyDescent="0.25">
      <c r="A182" s="151"/>
      <c r="B182" s="190"/>
      <c r="C182" s="211" t="s">
        <v>393</v>
      </c>
      <c r="D182" s="211" t="s">
        <v>387</v>
      </c>
      <c r="E182" s="211" t="s">
        <v>188</v>
      </c>
      <c r="F182" s="212" t="s">
        <v>189</v>
      </c>
      <c r="G182" s="256"/>
      <c r="H182" s="257">
        <v>0</v>
      </c>
      <c r="I182" s="258"/>
      <c r="J182" s="257">
        <v>108.22</v>
      </c>
      <c r="K182" s="258"/>
      <c r="L182" s="257">
        <v>180.78</v>
      </c>
      <c r="M182" s="258"/>
      <c r="N182" s="259">
        <v>337.24</v>
      </c>
    </row>
    <row r="183" spans="1:14" ht="38.25" x14ac:dyDescent="0.25">
      <c r="A183" s="151"/>
      <c r="B183" s="190"/>
      <c r="C183" s="211" t="s">
        <v>394</v>
      </c>
      <c r="D183" s="211" t="s">
        <v>368</v>
      </c>
      <c r="E183" s="211" t="s">
        <v>188</v>
      </c>
      <c r="F183" s="212" t="s">
        <v>193</v>
      </c>
      <c r="G183" s="256"/>
      <c r="H183" s="257">
        <v>2562</v>
      </c>
      <c r="I183" s="258"/>
      <c r="J183" s="257">
        <v>2562</v>
      </c>
      <c r="K183" s="258"/>
      <c r="L183" s="257">
        <v>2562</v>
      </c>
      <c r="M183" s="258"/>
      <c r="N183" s="259">
        <v>13542</v>
      </c>
    </row>
    <row r="184" spans="1:14" ht="38.25" x14ac:dyDescent="0.25">
      <c r="A184" s="151"/>
      <c r="B184" s="190"/>
      <c r="C184" s="211" t="s">
        <v>395</v>
      </c>
      <c r="D184" s="211" t="s">
        <v>368</v>
      </c>
      <c r="E184" s="211" t="s">
        <v>188</v>
      </c>
      <c r="F184" s="212" t="s">
        <v>193</v>
      </c>
      <c r="G184" s="256"/>
      <c r="H184" s="257">
        <v>3660</v>
      </c>
      <c r="I184" s="258"/>
      <c r="J184" s="257">
        <v>3660</v>
      </c>
      <c r="K184" s="258"/>
      <c r="L184" s="257">
        <v>3660</v>
      </c>
      <c r="M184" s="258"/>
      <c r="N184" s="259">
        <v>3660</v>
      </c>
    </row>
    <row r="185" spans="1:14" ht="38.25" x14ac:dyDescent="0.25">
      <c r="A185" s="151"/>
      <c r="B185" s="190"/>
      <c r="C185" s="211" t="s">
        <v>396</v>
      </c>
      <c r="D185" s="211" t="s">
        <v>368</v>
      </c>
      <c r="E185" s="211" t="s">
        <v>188</v>
      </c>
      <c r="F185" s="212" t="s">
        <v>193</v>
      </c>
      <c r="G185" s="256"/>
      <c r="H185" s="257">
        <v>4758</v>
      </c>
      <c r="I185" s="258"/>
      <c r="J185" s="257">
        <v>4758</v>
      </c>
      <c r="K185" s="258"/>
      <c r="L185" s="257">
        <v>4758</v>
      </c>
      <c r="M185" s="258"/>
      <c r="N185" s="259">
        <v>4758</v>
      </c>
    </row>
    <row r="186" spans="1:14" ht="51" x14ac:dyDescent="0.25">
      <c r="A186" s="151"/>
      <c r="B186" s="190"/>
      <c r="C186" s="211" t="s">
        <v>397</v>
      </c>
      <c r="D186" s="211" t="s">
        <v>368</v>
      </c>
      <c r="E186" s="211" t="s">
        <v>188</v>
      </c>
      <c r="F186" s="212" t="s">
        <v>193</v>
      </c>
      <c r="G186" s="256"/>
      <c r="H186" s="257">
        <v>6710</v>
      </c>
      <c r="I186" s="258"/>
      <c r="J186" s="257">
        <v>6710</v>
      </c>
      <c r="K186" s="258"/>
      <c r="L186" s="257">
        <v>6710</v>
      </c>
      <c r="M186" s="258"/>
      <c r="N186" s="259">
        <v>6710</v>
      </c>
    </row>
    <row r="187" spans="1:14" ht="38.25" x14ac:dyDescent="0.25">
      <c r="A187" s="151"/>
      <c r="B187" s="190"/>
      <c r="C187" s="211" t="s">
        <v>398</v>
      </c>
      <c r="D187" s="211" t="s">
        <v>375</v>
      </c>
      <c r="E187" s="211" t="s">
        <v>188</v>
      </c>
      <c r="F187" s="212" t="s">
        <v>189</v>
      </c>
      <c r="G187" s="256"/>
      <c r="H187" s="257">
        <v>244</v>
      </c>
      <c r="I187" s="258"/>
      <c r="J187" s="257">
        <v>244</v>
      </c>
      <c r="K187" s="258"/>
      <c r="L187" s="257">
        <v>244</v>
      </c>
      <c r="M187" s="258"/>
      <c r="N187" s="259">
        <v>726</v>
      </c>
    </row>
    <row r="188" spans="1:14" ht="38.25" x14ac:dyDescent="0.25">
      <c r="A188" s="151"/>
      <c r="B188" s="190"/>
      <c r="C188" s="211" t="s">
        <v>399</v>
      </c>
      <c r="D188" s="211" t="s">
        <v>375</v>
      </c>
      <c r="E188" s="211" t="s">
        <v>188</v>
      </c>
      <c r="F188" s="212" t="s">
        <v>193</v>
      </c>
      <c r="G188" s="256"/>
      <c r="H188" s="257">
        <v>1098</v>
      </c>
      <c r="I188" s="258"/>
      <c r="J188" s="257">
        <v>1098</v>
      </c>
      <c r="K188" s="258"/>
      <c r="L188" s="257">
        <v>2596.8200000000002</v>
      </c>
      <c r="M188" s="258"/>
      <c r="N188" s="259">
        <v>3597.22</v>
      </c>
    </row>
    <row r="189" spans="1:14" ht="25.5" x14ac:dyDescent="0.25">
      <c r="A189" s="151"/>
      <c r="B189" s="190"/>
      <c r="C189" s="211" t="s">
        <v>400</v>
      </c>
      <c r="D189" s="211" t="s">
        <v>342</v>
      </c>
      <c r="E189" s="211" t="s">
        <v>188</v>
      </c>
      <c r="F189" s="212" t="s">
        <v>189</v>
      </c>
      <c r="G189" s="256"/>
      <c r="H189" s="257">
        <v>298.89999999999998</v>
      </c>
      <c r="I189" s="258"/>
      <c r="J189" s="257">
        <v>298.89999999999998</v>
      </c>
      <c r="K189" s="258"/>
      <c r="L189" s="257">
        <v>298.89999999999998</v>
      </c>
      <c r="M189" s="258"/>
      <c r="N189" s="259">
        <v>298.89999999999998</v>
      </c>
    </row>
    <row r="190" spans="1:14" ht="25.5" x14ac:dyDescent="0.25">
      <c r="A190" s="151"/>
      <c r="B190" s="190"/>
      <c r="C190" s="211" t="s">
        <v>401</v>
      </c>
      <c r="D190" s="211" t="s">
        <v>377</v>
      </c>
      <c r="E190" s="211" t="s">
        <v>188</v>
      </c>
      <c r="F190" s="212" t="s">
        <v>189</v>
      </c>
      <c r="G190" s="256"/>
      <c r="H190" s="257">
        <v>0</v>
      </c>
      <c r="I190" s="258"/>
      <c r="J190" s="257">
        <v>0</v>
      </c>
      <c r="K190" s="258"/>
      <c r="L190" s="257">
        <v>34.15</v>
      </c>
      <c r="M190" s="258"/>
      <c r="N190" s="259">
        <v>57.88</v>
      </c>
    </row>
    <row r="191" spans="1:14" ht="25.5" x14ac:dyDescent="0.25">
      <c r="A191" s="151"/>
      <c r="B191" s="190"/>
      <c r="C191" s="211" t="s">
        <v>402</v>
      </c>
      <c r="D191" s="211" t="s">
        <v>350</v>
      </c>
      <c r="E191" s="211" t="s">
        <v>188</v>
      </c>
      <c r="F191" s="212" t="s">
        <v>189</v>
      </c>
      <c r="G191" s="256"/>
      <c r="H191" s="257">
        <v>0</v>
      </c>
      <c r="I191" s="258"/>
      <c r="J191" s="257">
        <v>846.31</v>
      </c>
      <c r="K191" s="258"/>
      <c r="L191" s="257">
        <v>846.31</v>
      </c>
      <c r="M191" s="258"/>
      <c r="N191" s="259">
        <v>846.31</v>
      </c>
    </row>
    <row r="192" spans="1:14" ht="25.5" x14ac:dyDescent="0.25">
      <c r="A192" s="151"/>
      <c r="B192" s="190"/>
      <c r="C192" s="211" t="s">
        <v>403</v>
      </c>
      <c r="D192" s="211" t="s">
        <v>387</v>
      </c>
      <c r="E192" s="211" t="s">
        <v>188</v>
      </c>
      <c r="F192" s="212" t="s">
        <v>189</v>
      </c>
      <c r="G192" s="256"/>
      <c r="H192" s="257">
        <v>1683.77</v>
      </c>
      <c r="I192" s="258"/>
      <c r="J192" s="257">
        <v>4874.84</v>
      </c>
      <c r="K192" s="258"/>
      <c r="L192" s="257">
        <v>5689.3</v>
      </c>
      <c r="M192" s="258"/>
      <c r="N192" s="259">
        <v>7609.38</v>
      </c>
    </row>
    <row r="193" spans="1:14" ht="38.25" x14ac:dyDescent="0.25">
      <c r="A193" s="151"/>
      <c r="B193" s="190"/>
      <c r="C193" s="211" t="s">
        <v>404</v>
      </c>
      <c r="D193" s="211" t="s">
        <v>377</v>
      </c>
      <c r="E193" s="211" t="s">
        <v>188</v>
      </c>
      <c r="F193" s="212" t="s">
        <v>189</v>
      </c>
      <c r="G193" s="256"/>
      <c r="H193" s="257">
        <v>341.6</v>
      </c>
      <c r="I193" s="258"/>
      <c r="J193" s="257">
        <v>402.6</v>
      </c>
      <c r="K193" s="258"/>
      <c r="L193" s="257">
        <v>402.6</v>
      </c>
      <c r="M193" s="258"/>
      <c r="N193" s="259">
        <v>402.6</v>
      </c>
    </row>
    <row r="194" spans="1:14" ht="38.25" x14ac:dyDescent="0.25">
      <c r="A194" s="151"/>
      <c r="B194" s="190"/>
      <c r="C194" s="211" t="s">
        <v>405</v>
      </c>
      <c r="D194" s="211" t="s">
        <v>377</v>
      </c>
      <c r="E194" s="211" t="s">
        <v>188</v>
      </c>
      <c r="F194" s="212" t="s">
        <v>189</v>
      </c>
      <c r="G194" s="256"/>
      <c r="H194" s="257">
        <v>0</v>
      </c>
      <c r="I194" s="258"/>
      <c r="J194" s="257">
        <v>0</v>
      </c>
      <c r="K194" s="258"/>
      <c r="L194" s="257">
        <v>0</v>
      </c>
      <c r="M194" s="258"/>
      <c r="N194" s="259">
        <v>41.05</v>
      </c>
    </row>
    <row r="195" spans="1:14" ht="25.5" x14ac:dyDescent="0.25">
      <c r="A195" s="151"/>
      <c r="B195" s="190"/>
      <c r="C195" s="211" t="s">
        <v>406</v>
      </c>
      <c r="D195" s="211" t="s">
        <v>387</v>
      </c>
      <c r="E195" s="211" t="s">
        <v>188</v>
      </c>
      <c r="F195" s="212" t="s">
        <v>189</v>
      </c>
      <c r="G195" s="256"/>
      <c r="H195" s="257">
        <v>5826.15</v>
      </c>
      <c r="I195" s="258"/>
      <c r="J195" s="257">
        <v>11393.61</v>
      </c>
      <c r="K195" s="258"/>
      <c r="L195" s="257">
        <v>12553.15</v>
      </c>
      <c r="M195" s="258"/>
      <c r="N195" s="259">
        <v>14886.45</v>
      </c>
    </row>
    <row r="196" spans="1:14" ht="38.25" x14ac:dyDescent="0.25">
      <c r="A196" s="151"/>
      <c r="B196" s="190"/>
      <c r="C196" s="211" t="s">
        <v>407</v>
      </c>
      <c r="D196" s="211" t="s">
        <v>377</v>
      </c>
      <c r="E196" s="211" t="s">
        <v>188</v>
      </c>
      <c r="F196" s="212" t="s">
        <v>193</v>
      </c>
      <c r="G196" s="256"/>
      <c r="H196" s="257">
        <v>402.6</v>
      </c>
      <c r="I196" s="258"/>
      <c r="J196" s="257">
        <v>402.6</v>
      </c>
      <c r="K196" s="258"/>
      <c r="L196" s="257">
        <v>1427.4</v>
      </c>
      <c r="M196" s="258"/>
      <c r="N196" s="259">
        <v>1976.4</v>
      </c>
    </row>
    <row r="197" spans="1:14" ht="38.25" x14ac:dyDescent="0.25">
      <c r="A197" s="151"/>
      <c r="B197" s="190"/>
      <c r="C197" s="211" t="s">
        <v>408</v>
      </c>
      <c r="D197" s="211" t="s">
        <v>377</v>
      </c>
      <c r="E197" s="211" t="s">
        <v>188</v>
      </c>
      <c r="F197" s="212" t="s">
        <v>189</v>
      </c>
      <c r="G197" s="256"/>
      <c r="H197" s="257">
        <v>0</v>
      </c>
      <c r="I197" s="258"/>
      <c r="J197" s="257">
        <v>0</v>
      </c>
      <c r="K197" s="258"/>
      <c r="L197" s="257">
        <v>0</v>
      </c>
      <c r="M197" s="258"/>
      <c r="N197" s="259">
        <v>4.0999999999999996</v>
      </c>
    </row>
    <row r="198" spans="1:14" ht="25.5" x14ac:dyDescent="0.25">
      <c r="A198" s="151"/>
      <c r="B198" s="190"/>
      <c r="C198" s="211" t="s">
        <v>409</v>
      </c>
      <c r="D198" s="211" t="s">
        <v>410</v>
      </c>
      <c r="E198" s="211" t="s">
        <v>411</v>
      </c>
      <c r="F198" s="212" t="s">
        <v>189</v>
      </c>
      <c r="G198" s="256"/>
      <c r="H198" s="257">
        <v>4745.76</v>
      </c>
      <c r="I198" s="258"/>
      <c r="J198" s="257">
        <v>7907.58</v>
      </c>
      <c r="K198" s="258"/>
      <c r="L198" s="257">
        <v>9953.76</v>
      </c>
      <c r="M198" s="258"/>
      <c r="N198" s="259">
        <v>9953.76</v>
      </c>
    </row>
    <row r="199" spans="1:14" ht="25.5" x14ac:dyDescent="0.25">
      <c r="A199" s="151"/>
      <c r="B199" s="190"/>
      <c r="C199" s="211" t="s">
        <v>412</v>
      </c>
      <c r="D199" s="211" t="s">
        <v>410</v>
      </c>
      <c r="E199" s="211" t="s">
        <v>413</v>
      </c>
      <c r="F199" s="212" t="s">
        <v>189</v>
      </c>
      <c r="G199" s="256"/>
      <c r="H199" s="257">
        <v>26139.88</v>
      </c>
      <c r="I199" s="258"/>
      <c r="J199" s="257">
        <v>40946.36</v>
      </c>
      <c r="K199" s="258"/>
      <c r="L199" s="257">
        <v>57792.28</v>
      </c>
      <c r="M199" s="258"/>
      <c r="N199" s="259">
        <v>78197.490000000005</v>
      </c>
    </row>
    <row r="200" spans="1:14" ht="38.25" x14ac:dyDescent="0.25">
      <c r="A200" s="151"/>
      <c r="B200" s="190"/>
      <c r="C200" s="211" t="s">
        <v>414</v>
      </c>
      <c r="D200" s="211" t="s">
        <v>342</v>
      </c>
      <c r="E200" s="211" t="s">
        <v>188</v>
      </c>
      <c r="F200" s="212" t="s">
        <v>193</v>
      </c>
      <c r="G200" s="256"/>
      <c r="H200" s="257">
        <v>0</v>
      </c>
      <c r="I200" s="258"/>
      <c r="J200" s="257">
        <v>0</v>
      </c>
      <c r="K200" s="258"/>
      <c r="L200" s="257">
        <v>0</v>
      </c>
      <c r="M200" s="258"/>
      <c r="N200" s="259">
        <v>2278.27</v>
      </c>
    </row>
    <row r="201" spans="1:14" ht="51" x14ac:dyDescent="0.25">
      <c r="A201" s="151"/>
      <c r="B201" s="190"/>
      <c r="C201" s="211" t="s">
        <v>415</v>
      </c>
      <c r="D201" s="211" t="s">
        <v>342</v>
      </c>
      <c r="E201" s="211" t="s">
        <v>188</v>
      </c>
      <c r="F201" s="212" t="s">
        <v>193</v>
      </c>
      <c r="G201" s="256"/>
      <c r="H201" s="257">
        <v>390</v>
      </c>
      <c r="I201" s="258"/>
      <c r="J201" s="257">
        <v>390</v>
      </c>
      <c r="K201" s="258"/>
      <c r="L201" s="257">
        <v>390</v>
      </c>
      <c r="M201" s="258"/>
      <c r="N201" s="259">
        <v>483.75</v>
      </c>
    </row>
    <row r="202" spans="1:14" ht="25.5" x14ac:dyDescent="0.25">
      <c r="A202" s="151"/>
      <c r="B202" s="190"/>
      <c r="C202" s="211" t="s">
        <v>416</v>
      </c>
      <c r="D202" s="211" t="s">
        <v>387</v>
      </c>
      <c r="E202" s="211" t="s">
        <v>188</v>
      </c>
      <c r="F202" s="212" t="s">
        <v>189</v>
      </c>
      <c r="G202" s="256"/>
      <c r="H202" s="257">
        <v>2089.58</v>
      </c>
      <c r="I202" s="258"/>
      <c r="J202" s="257">
        <v>3889.12</v>
      </c>
      <c r="K202" s="258"/>
      <c r="L202" s="257">
        <v>4371.8999999999996</v>
      </c>
      <c r="M202" s="258"/>
      <c r="N202" s="259">
        <v>5225.83</v>
      </c>
    </row>
    <row r="203" spans="1:14" ht="25.5" x14ac:dyDescent="0.25">
      <c r="A203" s="151"/>
      <c r="B203" s="190"/>
      <c r="C203" s="211" t="s">
        <v>417</v>
      </c>
      <c r="D203" s="211" t="s">
        <v>377</v>
      </c>
      <c r="E203" s="211" t="s">
        <v>188</v>
      </c>
      <c r="F203" s="212" t="s">
        <v>189</v>
      </c>
      <c r="G203" s="256"/>
      <c r="H203" s="257">
        <v>0</v>
      </c>
      <c r="I203" s="258"/>
      <c r="J203" s="257">
        <v>140.80000000000001</v>
      </c>
      <c r="K203" s="258"/>
      <c r="L203" s="257">
        <v>140.80000000000001</v>
      </c>
      <c r="M203" s="258"/>
      <c r="N203" s="259">
        <v>379.02</v>
      </c>
    </row>
    <row r="204" spans="1:14" ht="25.5" x14ac:dyDescent="0.25">
      <c r="A204" s="151"/>
      <c r="B204" s="190"/>
      <c r="C204" s="211" t="s">
        <v>418</v>
      </c>
      <c r="D204" s="211" t="s">
        <v>350</v>
      </c>
      <c r="E204" s="211" t="s">
        <v>419</v>
      </c>
      <c r="F204" s="212" t="s">
        <v>193</v>
      </c>
      <c r="G204" s="256"/>
      <c r="H204" s="257">
        <v>4148</v>
      </c>
      <c r="I204" s="258"/>
      <c r="J204" s="257">
        <v>7259</v>
      </c>
      <c r="K204" s="258"/>
      <c r="L204" s="257">
        <v>10370</v>
      </c>
      <c r="M204" s="258"/>
      <c r="N204" s="259">
        <v>13481</v>
      </c>
    </row>
    <row r="205" spans="1:14" ht="25.5" x14ac:dyDescent="0.25">
      <c r="A205" s="151"/>
      <c r="B205" s="190"/>
      <c r="C205" s="211" t="s">
        <v>420</v>
      </c>
      <c r="D205" s="211" t="s">
        <v>342</v>
      </c>
      <c r="E205" s="211" t="s">
        <v>188</v>
      </c>
      <c r="F205" s="212" t="s">
        <v>193</v>
      </c>
      <c r="G205" s="256"/>
      <c r="H205" s="257">
        <v>1094.3399999999999</v>
      </c>
      <c r="I205" s="258"/>
      <c r="J205" s="257">
        <v>1094.3399999999999</v>
      </c>
      <c r="K205" s="258"/>
      <c r="L205" s="257">
        <v>1094.3399999999999</v>
      </c>
      <c r="M205" s="258"/>
      <c r="N205" s="259">
        <v>1094.3399999999999</v>
      </c>
    </row>
    <row r="206" spans="1:14" ht="25.5" x14ac:dyDescent="0.25">
      <c r="A206" s="151"/>
      <c r="B206" s="190"/>
      <c r="C206" s="211" t="s">
        <v>421</v>
      </c>
      <c r="D206" s="211" t="s">
        <v>410</v>
      </c>
      <c r="E206" s="211" t="s">
        <v>422</v>
      </c>
      <c r="F206" s="212" t="s">
        <v>189</v>
      </c>
      <c r="G206" s="256"/>
      <c r="H206" s="257">
        <v>49805.68</v>
      </c>
      <c r="I206" s="258"/>
      <c r="J206" s="257">
        <v>83745.919999999998</v>
      </c>
      <c r="K206" s="258"/>
      <c r="L206" s="257">
        <v>150493.94</v>
      </c>
      <c r="M206" s="258"/>
      <c r="N206" s="259">
        <v>200956.38</v>
      </c>
    </row>
    <row r="207" spans="1:14" ht="25.5" x14ac:dyDescent="0.25">
      <c r="A207" s="151"/>
      <c r="B207" s="190"/>
      <c r="C207" s="211" t="s">
        <v>423</v>
      </c>
      <c r="D207" s="211" t="s">
        <v>350</v>
      </c>
      <c r="E207" s="211" t="s">
        <v>188</v>
      </c>
      <c r="F207" s="212" t="s">
        <v>193</v>
      </c>
      <c r="G207" s="256"/>
      <c r="H207" s="257">
        <v>670.89</v>
      </c>
      <c r="I207" s="258"/>
      <c r="J207" s="257">
        <v>670.89</v>
      </c>
      <c r="K207" s="258"/>
      <c r="L207" s="257">
        <v>670.89</v>
      </c>
      <c r="M207" s="258"/>
      <c r="N207" s="259">
        <v>670.89</v>
      </c>
    </row>
    <row r="208" spans="1:14" ht="25.5" x14ac:dyDescent="0.25">
      <c r="A208" s="151"/>
      <c r="B208" s="190"/>
      <c r="C208" s="211" t="s">
        <v>424</v>
      </c>
      <c r="D208" s="211" t="s">
        <v>387</v>
      </c>
      <c r="E208" s="211" t="s">
        <v>188</v>
      </c>
      <c r="F208" s="212" t="s">
        <v>189</v>
      </c>
      <c r="G208" s="256"/>
      <c r="H208" s="257">
        <v>2186.65</v>
      </c>
      <c r="I208" s="258"/>
      <c r="J208" s="257">
        <v>5213.79</v>
      </c>
      <c r="K208" s="258"/>
      <c r="L208" s="257">
        <v>6266.4</v>
      </c>
      <c r="M208" s="258"/>
      <c r="N208" s="259">
        <v>7412.3</v>
      </c>
    </row>
    <row r="209" spans="1:14" ht="38.25" x14ac:dyDescent="0.25">
      <c r="A209" s="151"/>
      <c r="B209" s="190"/>
      <c r="C209" s="211" t="s">
        <v>425</v>
      </c>
      <c r="D209" s="211" t="s">
        <v>377</v>
      </c>
      <c r="E209" s="211" t="s">
        <v>188</v>
      </c>
      <c r="F209" s="212" t="s">
        <v>189</v>
      </c>
      <c r="G209" s="256"/>
      <c r="H209" s="257">
        <v>732</v>
      </c>
      <c r="I209" s="258"/>
      <c r="J209" s="257">
        <v>732</v>
      </c>
      <c r="K209" s="258"/>
      <c r="L209" s="257">
        <v>732</v>
      </c>
      <c r="M209" s="258"/>
      <c r="N209" s="259">
        <v>1692.75</v>
      </c>
    </row>
    <row r="210" spans="1:14" ht="25.5" x14ac:dyDescent="0.25">
      <c r="A210" s="151"/>
      <c r="B210" s="190"/>
      <c r="C210" s="211" t="s">
        <v>426</v>
      </c>
      <c r="D210" s="211" t="s">
        <v>377</v>
      </c>
      <c r="E210" s="211" t="s">
        <v>188</v>
      </c>
      <c r="F210" s="212" t="s">
        <v>193</v>
      </c>
      <c r="G210" s="256"/>
      <c r="H210" s="257">
        <v>0</v>
      </c>
      <c r="I210" s="258"/>
      <c r="J210" s="257">
        <v>1994.7</v>
      </c>
      <c r="K210" s="258"/>
      <c r="L210" s="257">
        <v>1994.7</v>
      </c>
      <c r="M210" s="258"/>
      <c r="N210" s="259">
        <v>1994.7</v>
      </c>
    </row>
    <row r="211" spans="1:14" ht="38.25" x14ac:dyDescent="0.25">
      <c r="A211" s="151"/>
      <c r="B211" s="190"/>
      <c r="C211" s="211" t="s">
        <v>427</v>
      </c>
      <c r="D211" s="211" t="s">
        <v>377</v>
      </c>
      <c r="E211" s="211" t="s">
        <v>188</v>
      </c>
      <c r="F211" s="212" t="s">
        <v>189</v>
      </c>
      <c r="G211" s="256"/>
      <c r="H211" s="257">
        <v>30</v>
      </c>
      <c r="I211" s="258"/>
      <c r="J211" s="257">
        <v>115</v>
      </c>
      <c r="K211" s="258"/>
      <c r="L211" s="257">
        <v>145</v>
      </c>
      <c r="M211" s="258"/>
      <c r="N211" s="259">
        <v>310.17</v>
      </c>
    </row>
    <row r="212" spans="1:14" ht="38.25" x14ac:dyDescent="0.25">
      <c r="A212" s="151"/>
      <c r="B212" s="190"/>
      <c r="C212" s="211" t="s">
        <v>428</v>
      </c>
      <c r="D212" s="211" t="s">
        <v>387</v>
      </c>
      <c r="E212" s="211" t="s">
        <v>188</v>
      </c>
      <c r="F212" s="212" t="s">
        <v>189</v>
      </c>
      <c r="G212" s="256"/>
      <c r="H212" s="257">
        <v>7152.36</v>
      </c>
      <c r="I212" s="258"/>
      <c r="J212" s="257">
        <v>14173.37</v>
      </c>
      <c r="K212" s="258"/>
      <c r="L212" s="257">
        <v>21693.94</v>
      </c>
      <c r="M212" s="258"/>
      <c r="N212" s="259">
        <v>26610.560000000001</v>
      </c>
    </row>
    <row r="213" spans="1:14" ht="38.25" x14ac:dyDescent="0.25">
      <c r="A213" s="151"/>
      <c r="B213" s="190"/>
      <c r="C213" s="211" t="s">
        <v>429</v>
      </c>
      <c r="D213" s="211" t="s">
        <v>377</v>
      </c>
      <c r="E213" s="211" t="s">
        <v>430</v>
      </c>
      <c r="F213" s="212" t="s">
        <v>189</v>
      </c>
      <c r="G213" s="256"/>
      <c r="H213" s="257">
        <v>2644.35</v>
      </c>
      <c r="I213" s="258"/>
      <c r="J213" s="257">
        <v>5288.7</v>
      </c>
      <c r="K213" s="258"/>
      <c r="L213" s="257">
        <v>7933.05</v>
      </c>
      <c r="M213" s="258"/>
      <c r="N213" s="259">
        <v>10577.4</v>
      </c>
    </row>
    <row r="214" spans="1:14" ht="25.5" x14ac:dyDescent="0.25">
      <c r="A214" s="151"/>
      <c r="B214" s="190"/>
      <c r="C214" s="211" t="s">
        <v>431</v>
      </c>
      <c r="D214" s="211" t="s">
        <v>387</v>
      </c>
      <c r="E214" s="211" t="s">
        <v>188</v>
      </c>
      <c r="F214" s="212" t="s">
        <v>189</v>
      </c>
      <c r="G214" s="256"/>
      <c r="H214" s="257">
        <v>2248.04</v>
      </c>
      <c r="I214" s="258"/>
      <c r="J214" s="257">
        <v>4175.2700000000004</v>
      </c>
      <c r="K214" s="258"/>
      <c r="L214" s="257">
        <v>4729.6499999999996</v>
      </c>
      <c r="M214" s="258"/>
      <c r="N214" s="259">
        <v>5564.25</v>
      </c>
    </row>
    <row r="215" spans="1:14" ht="25.5" x14ac:dyDescent="0.25">
      <c r="A215" s="151"/>
      <c r="B215" s="190"/>
      <c r="C215" s="211" t="s">
        <v>432</v>
      </c>
      <c r="D215" s="211" t="s">
        <v>377</v>
      </c>
      <c r="E215" s="211" t="s">
        <v>188</v>
      </c>
      <c r="F215" s="212" t="s">
        <v>193</v>
      </c>
      <c r="G215" s="256"/>
      <c r="H215" s="257">
        <v>170.8</v>
      </c>
      <c r="I215" s="258"/>
      <c r="J215" s="257">
        <v>292.8</v>
      </c>
      <c r="K215" s="258"/>
      <c r="L215" s="257">
        <v>500.2</v>
      </c>
      <c r="M215" s="258"/>
      <c r="N215" s="259">
        <v>927.2</v>
      </c>
    </row>
    <row r="216" spans="1:14" ht="25.5" x14ac:dyDescent="0.25">
      <c r="A216" s="151"/>
      <c r="B216" s="190"/>
      <c r="C216" s="211" t="s">
        <v>433</v>
      </c>
      <c r="D216" s="211" t="s">
        <v>350</v>
      </c>
      <c r="E216" s="211" t="s">
        <v>188</v>
      </c>
      <c r="F216" s="212" t="s">
        <v>189</v>
      </c>
      <c r="G216" s="256"/>
      <c r="H216" s="257">
        <v>0</v>
      </c>
      <c r="I216" s="258"/>
      <c r="J216" s="257">
        <v>110</v>
      </c>
      <c r="K216" s="258"/>
      <c r="L216" s="257">
        <v>3502.5</v>
      </c>
      <c r="M216" s="258"/>
      <c r="N216" s="259">
        <v>7159</v>
      </c>
    </row>
    <row r="217" spans="1:14" ht="38.25" x14ac:dyDescent="0.25">
      <c r="A217" s="151"/>
      <c r="B217" s="190"/>
      <c r="C217" s="191" t="s">
        <v>434</v>
      </c>
      <c r="D217" s="191" t="s">
        <v>435</v>
      </c>
      <c r="E217" s="191" t="s">
        <v>436</v>
      </c>
      <c r="F217" s="195" t="s">
        <v>189</v>
      </c>
      <c r="G217" s="246"/>
      <c r="H217" s="250">
        <v>706</v>
      </c>
      <c r="I217" s="248"/>
      <c r="J217" s="250">
        <v>1082.4000000000001</v>
      </c>
      <c r="K217" s="248"/>
      <c r="L217" s="250">
        <v>1788.4</v>
      </c>
      <c r="M217" s="248"/>
      <c r="N217" s="252">
        <v>2211.6</v>
      </c>
    </row>
    <row r="218" spans="1:14" x14ac:dyDescent="0.25">
      <c r="A218" s="151" t="s">
        <v>69</v>
      </c>
      <c r="B218" s="150" t="s">
        <v>14</v>
      </c>
      <c r="C218" s="193"/>
      <c r="D218" s="193"/>
      <c r="E218" s="193"/>
      <c r="F218" s="245"/>
      <c r="G218" s="83">
        <v>70139.63</v>
      </c>
      <c r="H218" s="85">
        <f>SUM(H219:H240)</f>
        <v>58594.090000000004</v>
      </c>
      <c r="I218" s="85">
        <v>118441.31</v>
      </c>
      <c r="J218" s="85">
        <f>SUM(J219:J240)</f>
        <v>80918.430000000008</v>
      </c>
      <c r="K218" s="85">
        <v>163358.87</v>
      </c>
      <c r="L218" s="85">
        <f>SUM(L219:L240)</f>
        <v>96297.1</v>
      </c>
      <c r="M218" s="85">
        <v>177490.9</v>
      </c>
      <c r="N218" s="87">
        <f>SUM(N219:N240)</f>
        <v>165477.99999999997</v>
      </c>
    </row>
    <row r="219" spans="1:14" ht="38.25" x14ac:dyDescent="0.25">
      <c r="A219" s="151"/>
      <c r="B219" s="190"/>
      <c r="C219" s="204" t="s">
        <v>437</v>
      </c>
      <c r="D219" s="204" t="s">
        <v>438</v>
      </c>
      <c r="E219" s="204" t="s">
        <v>439</v>
      </c>
      <c r="F219" s="206" t="s">
        <v>193</v>
      </c>
      <c r="G219" s="228"/>
      <c r="H219" s="235">
        <v>1311.36</v>
      </c>
      <c r="I219" s="230"/>
      <c r="J219" s="235">
        <v>1311.36</v>
      </c>
      <c r="K219" s="230"/>
      <c r="L219" s="235">
        <v>1311.36</v>
      </c>
      <c r="M219" s="230"/>
      <c r="N219" s="236">
        <v>1311.36</v>
      </c>
    </row>
    <row r="220" spans="1:14" ht="25.5" x14ac:dyDescent="0.25">
      <c r="A220" s="151"/>
      <c r="B220" s="190"/>
      <c r="C220" s="211" t="s">
        <v>440</v>
      </c>
      <c r="D220" s="211" t="s">
        <v>438</v>
      </c>
      <c r="E220" s="211" t="s">
        <v>188</v>
      </c>
      <c r="F220" s="212" t="s">
        <v>189</v>
      </c>
      <c r="G220" s="237"/>
      <c r="H220" s="238">
        <v>2764.47</v>
      </c>
      <c r="I220" s="239"/>
      <c r="J220" s="238">
        <v>2764.47</v>
      </c>
      <c r="K220" s="239"/>
      <c r="L220" s="238">
        <v>4964.47</v>
      </c>
      <c r="M220" s="239"/>
      <c r="N220" s="240">
        <v>4964.47</v>
      </c>
    </row>
    <row r="221" spans="1:14" ht="38.25" x14ac:dyDescent="0.25">
      <c r="A221" s="151"/>
      <c r="B221" s="190"/>
      <c r="C221" s="211" t="s">
        <v>441</v>
      </c>
      <c r="D221" s="211" t="s">
        <v>442</v>
      </c>
      <c r="E221" s="211" t="s">
        <v>443</v>
      </c>
      <c r="F221" s="212" t="s">
        <v>189</v>
      </c>
      <c r="G221" s="237"/>
      <c r="H221" s="238">
        <v>0</v>
      </c>
      <c r="I221" s="239"/>
      <c r="J221" s="238">
        <v>0</v>
      </c>
      <c r="K221" s="239"/>
      <c r="L221" s="238">
        <v>0</v>
      </c>
      <c r="M221" s="239"/>
      <c r="N221" s="240">
        <v>19053.419999999998</v>
      </c>
    </row>
    <row r="222" spans="1:14" ht="38.25" x14ac:dyDescent="0.25">
      <c r="A222" s="151"/>
      <c r="B222" s="190"/>
      <c r="C222" s="211" t="s">
        <v>444</v>
      </c>
      <c r="D222" s="211" t="s">
        <v>445</v>
      </c>
      <c r="E222" s="211" t="s">
        <v>446</v>
      </c>
      <c r="F222" s="212" t="s">
        <v>193</v>
      </c>
      <c r="G222" s="237"/>
      <c r="H222" s="238">
        <v>0</v>
      </c>
      <c r="I222" s="239"/>
      <c r="J222" s="238">
        <v>516.80999999999995</v>
      </c>
      <c r="K222" s="239"/>
      <c r="L222" s="238">
        <v>516.80999999999995</v>
      </c>
      <c r="M222" s="239"/>
      <c r="N222" s="240">
        <v>516.80999999999995</v>
      </c>
    </row>
    <row r="223" spans="1:14" ht="38.25" x14ac:dyDescent="0.25">
      <c r="A223" s="151"/>
      <c r="B223" s="190"/>
      <c r="C223" s="211" t="s">
        <v>447</v>
      </c>
      <c r="D223" s="211" t="s">
        <v>448</v>
      </c>
      <c r="E223" s="211" t="s">
        <v>449</v>
      </c>
      <c r="F223" s="212" t="s">
        <v>193</v>
      </c>
      <c r="G223" s="237"/>
      <c r="H223" s="238">
        <v>0</v>
      </c>
      <c r="I223" s="239"/>
      <c r="J223" s="238">
        <v>0</v>
      </c>
      <c r="K223" s="239"/>
      <c r="L223" s="238">
        <v>200</v>
      </c>
      <c r="M223" s="239"/>
      <c r="N223" s="240">
        <v>200</v>
      </c>
    </row>
    <row r="224" spans="1:14" ht="38.25" x14ac:dyDescent="0.25">
      <c r="A224" s="151"/>
      <c r="B224" s="190"/>
      <c r="C224" s="211" t="s">
        <v>450</v>
      </c>
      <c r="D224" s="211" t="s">
        <v>448</v>
      </c>
      <c r="E224" s="211" t="s">
        <v>188</v>
      </c>
      <c r="F224" s="212" t="s">
        <v>189</v>
      </c>
      <c r="G224" s="237"/>
      <c r="H224" s="238">
        <v>0</v>
      </c>
      <c r="I224" s="239"/>
      <c r="J224" s="238">
        <v>1602.44</v>
      </c>
      <c r="K224" s="239"/>
      <c r="L224" s="238">
        <v>1602.44</v>
      </c>
      <c r="M224" s="239"/>
      <c r="N224" s="240">
        <v>1602.44</v>
      </c>
    </row>
    <row r="225" spans="1:14" ht="51" x14ac:dyDescent="0.25">
      <c r="A225" s="151"/>
      <c r="B225" s="190"/>
      <c r="C225" s="211" t="s">
        <v>451</v>
      </c>
      <c r="D225" s="211" t="s">
        <v>448</v>
      </c>
      <c r="E225" s="211" t="s">
        <v>188</v>
      </c>
      <c r="F225" s="212" t="s">
        <v>189</v>
      </c>
      <c r="G225" s="237"/>
      <c r="H225" s="238">
        <v>0</v>
      </c>
      <c r="I225" s="239"/>
      <c r="J225" s="238">
        <v>500</v>
      </c>
      <c r="K225" s="239"/>
      <c r="L225" s="238">
        <v>500</v>
      </c>
      <c r="M225" s="239"/>
      <c r="N225" s="240">
        <v>500</v>
      </c>
    </row>
    <row r="226" spans="1:14" ht="63.75" x14ac:dyDescent="0.25">
      <c r="A226" s="151"/>
      <c r="B226" s="190"/>
      <c r="C226" s="211" t="s">
        <v>452</v>
      </c>
      <c r="D226" s="211" t="s">
        <v>448</v>
      </c>
      <c r="E226" s="211" t="s">
        <v>188</v>
      </c>
      <c r="F226" s="212" t="s">
        <v>193</v>
      </c>
      <c r="G226" s="237"/>
      <c r="H226" s="238">
        <v>21861.13</v>
      </c>
      <c r="I226" s="239"/>
      <c r="J226" s="238">
        <v>21861.13</v>
      </c>
      <c r="K226" s="239"/>
      <c r="L226" s="238">
        <v>21861.13</v>
      </c>
      <c r="M226" s="239"/>
      <c r="N226" s="240">
        <v>35861.129999999997</v>
      </c>
    </row>
    <row r="227" spans="1:14" ht="25.5" x14ac:dyDescent="0.25">
      <c r="A227" s="151"/>
      <c r="B227" s="190"/>
      <c r="C227" s="211" t="s">
        <v>453</v>
      </c>
      <c r="D227" s="211" t="s">
        <v>454</v>
      </c>
      <c r="E227" s="211" t="s">
        <v>188</v>
      </c>
      <c r="F227" s="212" t="s">
        <v>189</v>
      </c>
      <c r="G227" s="237"/>
      <c r="H227" s="238">
        <v>0</v>
      </c>
      <c r="I227" s="239"/>
      <c r="J227" s="238">
        <v>0</v>
      </c>
      <c r="K227" s="239"/>
      <c r="L227" s="238">
        <v>30</v>
      </c>
      <c r="M227" s="239"/>
      <c r="N227" s="240">
        <v>30</v>
      </c>
    </row>
    <row r="228" spans="1:14" ht="38.25" x14ac:dyDescent="0.25">
      <c r="A228" s="151"/>
      <c r="B228" s="190"/>
      <c r="C228" s="211" t="s">
        <v>455</v>
      </c>
      <c r="D228" s="211" t="s">
        <v>456</v>
      </c>
      <c r="E228" s="211" t="s">
        <v>188</v>
      </c>
      <c r="F228" s="212" t="s">
        <v>189</v>
      </c>
      <c r="G228" s="237"/>
      <c r="H228" s="238">
        <v>0</v>
      </c>
      <c r="I228" s="239"/>
      <c r="J228" s="238">
        <v>0</v>
      </c>
      <c r="K228" s="239"/>
      <c r="L228" s="238">
        <v>100</v>
      </c>
      <c r="M228" s="239"/>
      <c r="N228" s="240">
        <v>600</v>
      </c>
    </row>
    <row r="229" spans="1:14" ht="25.5" x14ac:dyDescent="0.25">
      <c r="A229" s="151"/>
      <c r="B229" s="190"/>
      <c r="C229" s="211" t="s">
        <v>457</v>
      </c>
      <c r="D229" s="211" t="s">
        <v>454</v>
      </c>
      <c r="E229" s="211" t="s">
        <v>458</v>
      </c>
      <c r="F229" s="212" t="s">
        <v>193</v>
      </c>
      <c r="G229" s="237"/>
      <c r="H229" s="238">
        <v>1546.32</v>
      </c>
      <c r="I229" s="239"/>
      <c r="J229" s="238">
        <v>1546.32</v>
      </c>
      <c r="K229" s="239"/>
      <c r="L229" s="238">
        <v>1546.32</v>
      </c>
      <c r="M229" s="239"/>
      <c r="N229" s="240">
        <v>3226.32</v>
      </c>
    </row>
    <row r="230" spans="1:14" ht="25.5" x14ac:dyDescent="0.25">
      <c r="A230" s="151"/>
      <c r="B230" s="190"/>
      <c r="C230" s="211" t="s">
        <v>459</v>
      </c>
      <c r="D230" s="211" t="s">
        <v>448</v>
      </c>
      <c r="E230" s="211" t="s">
        <v>188</v>
      </c>
      <c r="F230" s="212" t="s">
        <v>193</v>
      </c>
      <c r="G230" s="237"/>
      <c r="H230" s="238">
        <v>0</v>
      </c>
      <c r="I230" s="239"/>
      <c r="J230" s="238">
        <v>0</v>
      </c>
      <c r="K230" s="239"/>
      <c r="L230" s="238">
        <v>0</v>
      </c>
      <c r="M230" s="239"/>
      <c r="N230" s="240">
        <v>683.71</v>
      </c>
    </row>
    <row r="231" spans="1:14" ht="38.25" x14ac:dyDescent="0.25">
      <c r="A231" s="151"/>
      <c r="B231" s="190"/>
      <c r="C231" s="211" t="s">
        <v>460</v>
      </c>
      <c r="D231" s="211" t="s">
        <v>448</v>
      </c>
      <c r="E231" s="211" t="s">
        <v>188</v>
      </c>
      <c r="F231" s="212" t="s">
        <v>193</v>
      </c>
      <c r="G231" s="237"/>
      <c r="H231" s="238">
        <v>0</v>
      </c>
      <c r="I231" s="239"/>
      <c r="J231" s="238">
        <v>0</v>
      </c>
      <c r="K231" s="239"/>
      <c r="L231" s="238">
        <v>0</v>
      </c>
      <c r="M231" s="239"/>
      <c r="N231" s="240">
        <v>654</v>
      </c>
    </row>
    <row r="232" spans="1:14" ht="38.25" x14ac:dyDescent="0.25">
      <c r="A232" s="151"/>
      <c r="B232" s="190"/>
      <c r="C232" s="211" t="s">
        <v>461</v>
      </c>
      <c r="D232" s="211" t="s">
        <v>448</v>
      </c>
      <c r="E232" s="211" t="s">
        <v>188</v>
      </c>
      <c r="F232" s="212" t="s">
        <v>189</v>
      </c>
      <c r="G232" s="237"/>
      <c r="H232" s="238">
        <v>151.54</v>
      </c>
      <c r="I232" s="239"/>
      <c r="J232" s="238">
        <v>151.54</v>
      </c>
      <c r="K232" s="239"/>
      <c r="L232" s="238">
        <v>865.29</v>
      </c>
      <c r="M232" s="239"/>
      <c r="N232" s="240">
        <v>865.29</v>
      </c>
    </row>
    <row r="233" spans="1:14" ht="25.5" x14ac:dyDescent="0.25">
      <c r="A233" s="151"/>
      <c r="B233" s="190"/>
      <c r="C233" s="211" t="s">
        <v>462</v>
      </c>
      <c r="D233" s="211" t="s">
        <v>438</v>
      </c>
      <c r="E233" s="211" t="s">
        <v>439</v>
      </c>
      <c r="F233" s="212" t="s">
        <v>193</v>
      </c>
      <c r="G233" s="237"/>
      <c r="H233" s="238">
        <v>5000</v>
      </c>
      <c r="I233" s="239"/>
      <c r="J233" s="238">
        <v>5000</v>
      </c>
      <c r="K233" s="239"/>
      <c r="L233" s="238">
        <v>17134.919999999998</v>
      </c>
      <c r="M233" s="239"/>
      <c r="N233" s="240">
        <v>17134.919999999998</v>
      </c>
    </row>
    <row r="234" spans="1:14" ht="38.25" x14ac:dyDescent="0.25">
      <c r="A234" s="151"/>
      <c r="B234" s="190"/>
      <c r="C234" s="211" t="s">
        <v>463</v>
      </c>
      <c r="D234" s="211" t="s">
        <v>464</v>
      </c>
      <c r="E234" s="211" t="s">
        <v>465</v>
      </c>
      <c r="F234" s="212" t="s">
        <v>193</v>
      </c>
      <c r="G234" s="237"/>
      <c r="H234" s="238">
        <v>0</v>
      </c>
      <c r="I234" s="239"/>
      <c r="J234" s="238">
        <v>4296.8</v>
      </c>
      <c r="K234" s="239"/>
      <c r="L234" s="238">
        <v>4296.8</v>
      </c>
      <c r="M234" s="239"/>
      <c r="N234" s="240">
        <v>10619.46</v>
      </c>
    </row>
    <row r="235" spans="1:14" ht="38.25" x14ac:dyDescent="0.25">
      <c r="A235" s="151"/>
      <c r="B235" s="190"/>
      <c r="C235" s="211" t="s">
        <v>466</v>
      </c>
      <c r="D235" s="211" t="s">
        <v>448</v>
      </c>
      <c r="E235" s="211" t="s">
        <v>467</v>
      </c>
      <c r="F235" s="212" t="s">
        <v>193</v>
      </c>
      <c r="G235" s="237"/>
      <c r="H235" s="238">
        <v>6032</v>
      </c>
      <c r="I235" s="239"/>
      <c r="J235" s="238">
        <v>6032</v>
      </c>
      <c r="K235" s="239"/>
      <c r="L235" s="238">
        <v>6032</v>
      </c>
      <c r="M235" s="239"/>
      <c r="N235" s="240">
        <v>7656.02</v>
      </c>
    </row>
    <row r="236" spans="1:14" ht="25.5" x14ac:dyDescent="0.25">
      <c r="A236" s="151"/>
      <c r="B236" s="190"/>
      <c r="C236" s="211" t="s">
        <v>468</v>
      </c>
      <c r="D236" s="211" t="s">
        <v>454</v>
      </c>
      <c r="E236" s="211" t="s">
        <v>188</v>
      </c>
      <c r="F236" s="212" t="s">
        <v>189</v>
      </c>
      <c r="G236" s="237"/>
      <c r="H236" s="238">
        <v>0</v>
      </c>
      <c r="I236" s="239"/>
      <c r="J236" s="238">
        <v>56.85</v>
      </c>
      <c r="K236" s="239"/>
      <c r="L236" s="238">
        <v>56.85</v>
      </c>
      <c r="M236" s="239"/>
      <c r="N236" s="240">
        <v>56.85</v>
      </c>
    </row>
    <row r="237" spans="1:14" ht="38.25" x14ac:dyDescent="0.25">
      <c r="A237" s="151"/>
      <c r="B237" s="190"/>
      <c r="C237" s="211" t="s">
        <v>469</v>
      </c>
      <c r="D237" s="211" t="s">
        <v>448</v>
      </c>
      <c r="E237" s="211" t="s">
        <v>188</v>
      </c>
      <c r="F237" s="212" t="s">
        <v>189</v>
      </c>
      <c r="G237" s="237"/>
      <c r="H237" s="238">
        <v>15351.44</v>
      </c>
      <c r="I237" s="239"/>
      <c r="J237" s="238">
        <v>30702.880000000001</v>
      </c>
      <c r="K237" s="239"/>
      <c r="L237" s="238">
        <v>30702.880000000001</v>
      </c>
      <c r="M237" s="239"/>
      <c r="N237" s="240">
        <v>54315.97</v>
      </c>
    </row>
    <row r="238" spans="1:14" ht="38.25" x14ac:dyDescent="0.25">
      <c r="A238" s="151"/>
      <c r="B238" s="190"/>
      <c r="C238" s="211" t="s">
        <v>470</v>
      </c>
      <c r="D238" s="211" t="s">
        <v>448</v>
      </c>
      <c r="E238" s="211" t="s">
        <v>188</v>
      </c>
      <c r="F238" s="212" t="s">
        <v>193</v>
      </c>
      <c r="G238" s="237"/>
      <c r="H238" s="238">
        <v>2328.83</v>
      </c>
      <c r="I238" s="239"/>
      <c r="J238" s="238">
        <v>2328.83</v>
      </c>
      <c r="K238" s="239"/>
      <c r="L238" s="238">
        <v>2328.83</v>
      </c>
      <c r="M238" s="239"/>
      <c r="N238" s="240">
        <v>2328.83</v>
      </c>
    </row>
    <row r="239" spans="1:14" ht="38.25" x14ac:dyDescent="0.25">
      <c r="A239" s="151"/>
      <c r="B239" s="190"/>
      <c r="C239" s="211" t="s">
        <v>471</v>
      </c>
      <c r="D239" s="211" t="s">
        <v>438</v>
      </c>
      <c r="E239" s="211" t="s">
        <v>188</v>
      </c>
      <c r="F239" s="212" t="s">
        <v>193</v>
      </c>
      <c r="G239" s="237"/>
      <c r="H239" s="238">
        <v>2247</v>
      </c>
      <c r="I239" s="239"/>
      <c r="J239" s="238">
        <v>2247</v>
      </c>
      <c r="K239" s="239"/>
      <c r="L239" s="238">
        <v>2247</v>
      </c>
      <c r="M239" s="239"/>
      <c r="N239" s="240">
        <v>2247</v>
      </c>
    </row>
    <row r="240" spans="1:14" ht="38.25" x14ac:dyDescent="0.25">
      <c r="A240" s="151"/>
      <c r="B240" s="190"/>
      <c r="C240" s="191" t="s">
        <v>472</v>
      </c>
      <c r="D240" s="191" t="s">
        <v>448</v>
      </c>
      <c r="E240" s="191" t="s">
        <v>188</v>
      </c>
      <c r="F240" s="195" t="s">
        <v>193</v>
      </c>
      <c r="G240" s="227"/>
      <c r="H240" s="231">
        <v>0</v>
      </c>
      <c r="I240" s="229"/>
      <c r="J240" s="231">
        <v>0</v>
      </c>
      <c r="K240" s="229"/>
      <c r="L240" s="231">
        <v>0</v>
      </c>
      <c r="M240" s="229"/>
      <c r="N240" s="233">
        <v>1050</v>
      </c>
    </row>
    <row r="241" spans="1:14" x14ac:dyDescent="0.25">
      <c r="A241" s="151" t="s">
        <v>71</v>
      </c>
      <c r="B241" s="150" t="s">
        <v>70</v>
      </c>
      <c r="C241" s="192"/>
      <c r="D241" s="192"/>
      <c r="E241" s="192"/>
      <c r="F241" s="243"/>
      <c r="G241" s="83"/>
      <c r="H241" s="85"/>
      <c r="I241" s="85"/>
      <c r="J241" s="85"/>
      <c r="K241" s="85"/>
      <c r="L241" s="85"/>
      <c r="M241" s="85"/>
      <c r="N241" s="87"/>
    </row>
    <row r="242" spans="1:14" x14ac:dyDescent="0.25">
      <c r="A242" s="151" t="s">
        <v>72</v>
      </c>
      <c r="B242" s="150" t="s">
        <v>12</v>
      </c>
      <c r="C242" s="152"/>
      <c r="D242" s="152"/>
      <c r="E242" s="152"/>
      <c r="F242" s="165"/>
      <c r="G242" s="166"/>
      <c r="H242" s="167"/>
      <c r="I242" s="167"/>
      <c r="J242" s="167"/>
      <c r="K242" s="167"/>
      <c r="L242" s="167"/>
      <c r="M242" s="167"/>
      <c r="N242" s="168"/>
    </row>
    <row r="243" spans="1:14" x14ac:dyDescent="0.25">
      <c r="A243" s="151" t="s">
        <v>74</v>
      </c>
      <c r="B243" s="150" t="s">
        <v>73</v>
      </c>
      <c r="C243" s="203"/>
      <c r="D243" s="203"/>
      <c r="E243" s="203"/>
      <c r="F243" s="260"/>
      <c r="G243" s="166"/>
      <c r="H243" s="167">
        <v>0</v>
      </c>
      <c r="I243" s="167">
        <v>21626.400000000001</v>
      </c>
      <c r="J243" s="167">
        <v>0</v>
      </c>
      <c r="K243" s="167">
        <v>21626.400000000001</v>
      </c>
      <c r="L243" s="167">
        <v>20167.810000000001</v>
      </c>
      <c r="M243" s="167">
        <v>42901.7</v>
      </c>
      <c r="N243" s="168">
        <v>39947.589999999997</v>
      </c>
    </row>
    <row r="244" spans="1:14" ht="38.25" x14ac:dyDescent="0.25">
      <c r="A244" s="151"/>
      <c r="B244" s="190"/>
      <c r="C244" s="193" t="s">
        <v>473</v>
      </c>
      <c r="D244" s="193" t="s">
        <v>474</v>
      </c>
      <c r="E244" s="193" t="s">
        <v>188</v>
      </c>
      <c r="F244" s="197" t="s">
        <v>195</v>
      </c>
      <c r="G244" s="166"/>
      <c r="H244" s="251">
        <v>0</v>
      </c>
      <c r="I244" s="167"/>
      <c r="J244" s="251">
        <v>0</v>
      </c>
      <c r="K244" s="167"/>
      <c r="L244" s="251">
        <v>20167.810000000001</v>
      </c>
      <c r="M244" s="167"/>
      <c r="N244" s="253">
        <v>39947.589999999997</v>
      </c>
    </row>
    <row r="245" spans="1:14" x14ac:dyDescent="0.25">
      <c r="A245" s="151" t="s">
        <v>76</v>
      </c>
      <c r="B245" s="150" t="s">
        <v>75</v>
      </c>
      <c r="C245" s="192"/>
      <c r="D245" s="192"/>
      <c r="E245" s="192"/>
      <c r="F245" s="243"/>
      <c r="G245" s="83"/>
      <c r="H245" s="85"/>
      <c r="I245" s="85"/>
      <c r="J245" s="85"/>
      <c r="K245" s="85"/>
      <c r="L245" s="85"/>
      <c r="M245" s="85"/>
      <c r="N245" s="87"/>
    </row>
    <row r="246" spans="1:14" x14ac:dyDescent="0.25">
      <c r="A246" s="151" t="s">
        <v>78</v>
      </c>
      <c r="B246" s="150" t="s">
        <v>77</v>
      </c>
      <c r="C246" s="203"/>
      <c r="D246" s="203"/>
      <c r="E246" s="203"/>
      <c r="F246" s="260"/>
      <c r="G246" s="83">
        <v>1924.92</v>
      </c>
      <c r="H246" s="85">
        <f>SUM(H247:H248)</f>
        <v>759</v>
      </c>
      <c r="I246" s="85">
        <v>3044.3</v>
      </c>
      <c r="J246" s="85">
        <f>SUM(J247:J248)</f>
        <v>1195.32</v>
      </c>
      <c r="K246" s="85">
        <v>18002.98</v>
      </c>
      <c r="L246" s="85">
        <f>SUM(L247:L248)</f>
        <v>1195.32</v>
      </c>
      <c r="M246" s="85">
        <v>19516.98</v>
      </c>
      <c r="N246" s="87">
        <f>SUM(N247:N248)</f>
        <v>3395.3199999999997</v>
      </c>
    </row>
    <row r="247" spans="1:14" ht="25.5" x14ac:dyDescent="0.25">
      <c r="A247" s="151"/>
      <c r="B247" s="190"/>
      <c r="C247" s="204" t="s">
        <v>475</v>
      </c>
      <c r="D247" s="204" t="s">
        <v>476</v>
      </c>
      <c r="E247" s="204" t="s">
        <v>477</v>
      </c>
      <c r="F247" s="206" t="s">
        <v>189</v>
      </c>
      <c r="G247" s="228"/>
      <c r="H247" s="235">
        <v>759</v>
      </c>
      <c r="I247" s="230"/>
      <c r="J247" s="235">
        <v>1195.32</v>
      </c>
      <c r="K247" s="230"/>
      <c r="L247" s="235">
        <v>1195.32</v>
      </c>
      <c r="M247" s="230"/>
      <c r="N247" s="236">
        <v>1195.32</v>
      </c>
    </row>
    <row r="248" spans="1:14" ht="51" x14ac:dyDescent="0.25">
      <c r="A248" s="151"/>
      <c r="B248" s="190"/>
      <c r="C248" s="191" t="s">
        <v>478</v>
      </c>
      <c r="D248" s="191" t="s">
        <v>476</v>
      </c>
      <c r="E248" s="191" t="s">
        <v>188</v>
      </c>
      <c r="F248" s="195" t="s">
        <v>189</v>
      </c>
      <c r="G248" s="227"/>
      <c r="H248" s="231">
        <v>0</v>
      </c>
      <c r="I248" s="229"/>
      <c r="J248" s="231">
        <v>0</v>
      </c>
      <c r="K248" s="229"/>
      <c r="L248" s="231">
        <v>0</v>
      </c>
      <c r="M248" s="229"/>
      <c r="N248" s="233">
        <v>2200</v>
      </c>
    </row>
    <row r="249" spans="1:14" x14ac:dyDescent="0.25">
      <c r="A249" s="151" t="s">
        <v>80</v>
      </c>
      <c r="B249" s="150" t="s">
        <v>79</v>
      </c>
      <c r="C249" s="193"/>
      <c r="D249" s="193"/>
      <c r="E249" s="193"/>
      <c r="F249" s="245"/>
      <c r="G249" s="83">
        <v>11426.2</v>
      </c>
      <c r="H249" s="85">
        <f>SUM(H250:H251)</f>
        <v>4269.8</v>
      </c>
      <c r="I249" s="85">
        <v>11688.51</v>
      </c>
      <c r="J249" s="85">
        <f>SUM(J250:J251)</f>
        <v>10772.04</v>
      </c>
      <c r="K249" s="85">
        <v>12095.08</v>
      </c>
      <c r="L249" s="85">
        <f>SUM(L250:L251)</f>
        <v>15816.2</v>
      </c>
      <c r="M249" s="85">
        <v>12415.08</v>
      </c>
      <c r="N249" s="87">
        <f>SUM(N250:N251)</f>
        <v>18670.169999999998</v>
      </c>
    </row>
    <row r="250" spans="1:14" ht="25.5" x14ac:dyDescent="0.25">
      <c r="A250" s="151"/>
      <c r="B250" s="190"/>
      <c r="C250" s="204" t="s">
        <v>479</v>
      </c>
      <c r="D250" s="204" t="s">
        <v>480</v>
      </c>
      <c r="E250" s="204" t="s">
        <v>481</v>
      </c>
      <c r="F250" s="206" t="s">
        <v>193</v>
      </c>
      <c r="G250" s="228"/>
      <c r="H250" s="235">
        <v>2004</v>
      </c>
      <c r="I250" s="230"/>
      <c r="J250" s="235">
        <v>3227.49</v>
      </c>
      <c r="K250" s="230"/>
      <c r="L250" s="235">
        <v>6380.01</v>
      </c>
      <c r="M250" s="230"/>
      <c r="N250" s="236">
        <v>8894.98</v>
      </c>
    </row>
    <row r="251" spans="1:14" ht="25.5" x14ac:dyDescent="0.25">
      <c r="A251" s="151"/>
      <c r="B251" s="190"/>
      <c r="C251" s="191" t="s">
        <v>482</v>
      </c>
      <c r="D251" s="191" t="s">
        <v>483</v>
      </c>
      <c r="E251" s="191" t="s">
        <v>188</v>
      </c>
      <c r="F251" s="195" t="s">
        <v>189</v>
      </c>
      <c r="G251" s="227"/>
      <c r="H251" s="231">
        <v>2265.8000000000002</v>
      </c>
      <c r="I251" s="229"/>
      <c r="J251" s="231">
        <v>7544.55</v>
      </c>
      <c r="K251" s="229"/>
      <c r="L251" s="231">
        <v>9436.19</v>
      </c>
      <c r="M251" s="229"/>
      <c r="N251" s="233">
        <v>9775.19</v>
      </c>
    </row>
    <row r="252" spans="1:14" x14ac:dyDescent="0.25">
      <c r="A252" s="154" t="s">
        <v>62</v>
      </c>
      <c r="B252" s="156" t="s">
        <v>127</v>
      </c>
      <c r="C252" s="192"/>
      <c r="D252" s="192"/>
      <c r="E252" s="192"/>
      <c r="F252" s="243"/>
      <c r="G252" s="75">
        <f>SUM(G118:G249)</f>
        <v>246554.21000000002</v>
      </c>
      <c r="H252" s="76">
        <f>SUM(H249,H246,H245,H243,H242,H241,H218,H147,H137,H118)</f>
        <v>304794.92999999993</v>
      </c>
      <c r="I252" s="76">
        <f>SUM(I249,I246,I245,I243,I242,I241,I218,I147,I137,I118)</f>
        <v>512652.83000000007</v>
      </c>
      <c r="J252" s="76">
        <f>SUM(J249,J246,J245,J243,J242,J241,J218,J147,J137,J118)</f>
        <v>503136.82</v>
      </c>
      <c r="K252" s="76">
        <f>SUM(K249,K246,K245,K243,K242,K241,K218,K147,K137,K118)</f>
        <v>728225.50000000012</v>
      </c>
      <c r="L252" s="76">
        <f>SUM(L249,L246,L245,L243,L242,L241,L218,L147,L137,L118)</f>
        <v>726592.12</v>
      </c>
      <c r="M252" s="76">
        <f>SUM(M118:M249)</f>
        <v>1006412.2499999999</v>
      </c>
      <c r="N252" s="77">
        <f>SUM(N249,N246,N245,N243,N242,N241,N218,N147,N137,N118)</f>
        <v>1047940.3300000001</v>
      </c>
    </row>
    <row r="253" spans="1:14" x14ac:dyDescent="0.25">
      <c r="A253" s="151" t="s">
        <v>83</v>
      </c>
      <c r="B253" s="150" t="s">
        <v>82</v>
      </c>
      <c r="C253" s="152"/>
      <c r="D253" s="152"/>
      <c r="E253" s="152"/>
      <c r="F253" s="165"/>
      <c r="G253" s="71"/>
      <c r="H253" s="73"/>
      <c r="I253" s="85"/>
      <c r="J253" s="85"/>
      <c r="K253" s="85"/>
      <c r="L253" s="85"/>
      <c r="M253" s="85"/>
      <c r="N253" s="169"/>
    </row>
    <row r="254" spans="1:14" x14ac:dyDescent="0.25">
      <c r="A254" s="151" t="s">
        <v>85</v>
      </c>
      <c r="B254" s="150" t="s">
        <v>84</v>
      </c>
      <c r="C254" s="203"/>
      <c r="D254" s="203"/>
      <c r="E254" s="203"/>
      <c r="F254" s="260"/>
      <c r="G254" s="166">
        <v>107078.3</v>
      </c>
      <c r="H254" s="167">
        <f>SUM(H255:H275)</f>
        <v>55029.17</v>
      </c>
      <c r="I254" s="167">
        <v>140362.34</v>
      </c>
      <c r="J254" s="167">
        <f>SUM(J255:J275)</f>
        <v>57681.119999999995</v>
      </c>
      <c r="K254" s="167">
        <v>164580.22</v>
      </c>
      <c r="L254" s="167">
        <f>SUM(L255:L275)</f>
        <v>105366.39</v>
      </c>
      <c r="M254" s="167">
        <v>201140.84</v>
      </c>
      <c r="N254" s="168">
        <f>SUM(N255:N275)</f>
        <v>144847.4</v>
      </c>
    </row>
    <row r="255" spans="1:14" ht="38.25" x14ac:dyDescent="0.25">
      <c r="A255" s="151"/>
      <c r="B255" s="190"/>
      <c r="C255" s="204" t="s">
        <v>484</v>
      </c>
      <c r="D255" s="204" t="s">
        <v>485</v>
      </c>
      <c r="E255" s="204" t="s">
        <v>188</v>
      </c>
      <c r="F255" s="206" t="s">
        <v>193</v>
      </c>
      <c r="G255" s="247"/>
      <c r="H255" s="254">
        <v>610</v>
      </c>
      <c r="I255" s="249"/>
      <c r="J255" s="254">
        <v>610</v>
      </c>
      <c r="K255" s="249"/>
      <c r="L255" s="254">
        <v>610</v>
      </c>
      <c r="M255" s="249"/>
      <c r="N255" s="255">
        <v>610</v>
      </c>
    </row>
    <row r="256" spans="1:14" ht="25.5" x14ac:dyDescent="0.25">
      <c r="A256" s="151"/>
      <c r="B256" s="190"/>
      <c r="C256" s="211" t="s">
        <v>486</v>
      </c>
      <c r="D256" s="211" t="s">
        <v>487</v>
      </c>
      <c r="E256" s="211" t="s">
        <v>188</v>
      </c>
      <c r="F256" s="212" t="s">
        <v>193</v>
      </c>
      <c r="G256" s="256"/>
      <c r="H256" s="257">
        <v>291.58</v>
      </c>
      <c r="I256" s="258"/>
      <c r="J256" s="257">
        <v>291.58</v>
      </c>
      <c r="K256" s="258"/>
      <c r="L256" s="257">
        <v>291.58</v>
      </c>
      <c r="M256" s="258"/>
      <c r="N256" s="259">
        <v>291.58</v>
      </c>
    </row>
    <row r="257" spans="1:14" ht="25.5" x14ac:dyDescent="0.25">
      <c r="A257" s="151"/>
      <c r="B257" s="190"/>
      <c r="C257" s="211" t="s">
        <v>488</v>
      </c>
      <c r="D257" s="211" t="s">
        <v>487</v>
      </c>
      <c r="E257" s="211" t="s">
        <v>188</v>
      </c>
      <c r="F257" s="212" t="s">
        <v>193</v>
      </c>
      <c r="G257" s="256"/>
      <c r="H257" s="257">
        <v>0</v>
      </c>
      <c r="I257" s="258"/>
      <c r="J257" s="257">
        <v>0</v>
      </c>
      <c r="K257" s="258"/>
      <c r="L257" s="257">
        <v>0</v>
      </c>
      <c r="M257" s="258"/>
      <c r="N257" s="259">
        <v>4575</v>
      </c>
    </row>
    <row r="258" spans="1:14" ht="25.5" x14ac:dyDescent="0.25">
      <c r="A258" s="151"/>
      <c r="B258" s="190"/>
      <c r="C258" s="211" t="s">
        <v>489</v>
      </c>
      <c r="D258" s="211" t="s">
        <v>490</v>
      </c>
      <c r="E258" s="211" t="s">
        <v>188</v>
      </c>
      <c r="F258" s="212" t="s">
        <v>193</v>
      </c>
      <c r="G258" s="256"/>
      <c r="H258" s="257">
        <v>0</v>
      </c>
      <c r="I258" s="258"/>
      <c r="J258" s="257">
        <v>0</v>
      </c>
      <c r="K258" s="258"/>
      <c r="L258" s="257">
        <v>1155.3399999999999</v>
      </c>
      <c r="M258" s="258"/>
      <c r="N258" s="259">
        <v>1155.3399999999999</v>
      </c>
    </row>
    <row r="259" spans="1:14" ht="51" x14ac:dyDescent="0.25">
      <c r="A259" s="151"/>
      <c r="B259" s="190"/>
      <c r="C259" s="211" t="s">
        <v>491</v>
      </c>
      <c r="D259" s="211" t="s">
        <v>485</v>
      </c>
      <c r="E259" s="211" t="s">
        <v>188</v>
      </c>
      <c r="F259" s="212" t="s">
        <v>193</v>
      </c>
      <c r="G259" s="256"/>
      <c r="H259" s="257">
        <v>48976.75</v>
      </c>
      <c r="I259" s="258"/>
      <c r="J259" s="257">
        <v>48976.75</v>
      </c>
      <c r="K259" s="258"/>
      <c r="L259" s="257">
        <v>48976.75</v>
      </c>
      <c r="M259" s="258"/>
      <c r="N259" s="259">
        <v>48976.75</v>
      </c>
    </row>
    <row r="260" spans="1:14" x14ac:dyDescent="0.25">
      <c r="A260" s="151"/>
      <c r="B260" s="190"/>
      <c r="C260" s="211" t="s">
        <v>492</v>
      </c>
      <c r="D260" s="211" t="s">
        <v>493</v>
      </c>
      <c r="E260" s="211" t="s">
        <v>188</v>
      </c>
      <c r="F260" s="212" t="s">
        <v>193</v>
      </c>
      <c r="G260" s="256"/>
      <c r="H260" s="257">
        <v>0</v>
      </c>
      <c r="I260" s="258"/>
      <c r="J260" s="257">
        <v>0</v>
      </c>
      <c r="K260" s="258"/>
      <c r="L260" s="257">
        <v>5224.04</v>
      </c>
      <c r="M260" s="258"/>
      <c r="N260" s="259">
        <v>5868.2</v>
      </c>
    </row>
    <row r="261" spans="1:14" ht="38.25" x14ac:dyDescent="0.25">
      <c r="A261" s="151"/>
      <c r="B261" s="190"/>
      <c r="C261" s="211" t="s">
        <v>494</v>
      </c>
      <c r="D261" s="211" t="s">
        <v>485</v>
      </c>
      <c r="E261" s="211" t="s">
        <v>495</v>
      </c>
      <c r="F261" s="212" t="s">
        <v>193</v>
      </c>
      <c r="G261" s="256"/>
      <c r="H261" s="257">
        <v>0</v>
      </c>
      <c r="I261" s="258"/>
      <c r="J261" s="257">
        <v>0</v>
      </c>
      <c r="K261" s="258"/>
      <c r="L261" s="257">
        <v>0</v>
      </c>
      <c r="M261" s="258"/>
      <c r="N261" s="259">
        <v>1281.5</v>
      </c>
    </row>
    <row r="262" spans="1:14" ht="38.25" x14ac:dyDescent="0.25">
      <c r="A262" s="151"/>
      <c r="B262" s="190"/>
      <c r="C262" s="211" t="s">
        <v>496</v>
      </c>
      <c r="D262" s="211" t="s">
        <v>487</v>
      </c>
      <c r="E262" s="211" t="s">
        <v>497</v>
      </c>
      <c r="F262" s="212" t="s">
        <v>193</v>
      </c>
      <c r="G262" s="256"/>
      <c r="H262" s="257">
        <v>0</v>
      </c>
      <c r="I262" s="258"/>
      <c r="J262" s="257">
        <v>0</v>
      </c>
      <c r="K262" s="258"/>
      <c r="L262" s="257">
        <v>0</v>
      </c>
      <c r="M262" s="258"/>
      <c r="N262" s="259">
        <v>732</v>
      </c>
    </row>
    <row r="263" spans="1:14" ht="25.5" x14ac:dyDescent="0.25">
      <c r="A263" s="151"/>
      <c r="B263" s="190"/>
      <c r="C263" s="211" t="s">
        <v>498</v>
      </c>
      <c r="D263" s="211" t="s">
        <v>499</v>
      </c>
      <c r="E263" s="211" t="s">
        <v>500</v>
      </c>
      <c r="F263" s="212" t="s">
        <v>193</v>
      </c>
      <c r="G263" s="256"/>
      <c r="H263" s="257">
        <v>575.84</v>
      </c>
      <c r="I263" s="258"/>
      <c r="J263" s="257">
        <v>575.84</v>
      </c>
      <c r="K263" s="258"/>
      <c r="L263" s="257">
        <v>575.84</v>
      </c>
      <c r="M263" s="258"/>
      <c r="N263" s="259">
        <v>575.84</v>
      </c>
    </row>
    <row r="264" spans="1:14" ht="38.25" x14ac:dyDescent="0.25">
      <c r="A264" s="151"/>
      <c r="B264" s="190"/>
      <c r="C264" s="211" t="s">
        <v>501</v>
      </c>
      <c r="D264" s="211" t="s">
        <v>485</v>
      </c>
      <c r="E264" s="211" t="s">
        <v>502</v>
      </c>
      <c r="F264" s="212" t="s">
        <v>193</v>
      </c>
      <c r="G264" s="256"/>
      <c r="H264" s="257">
        <v>3111</v>
      </c>
      <c r="I264" s="258"/>
      <c r="J264" s="257">
        <v>3111</v>
      </c>
      <c r="K264" s="258"/>
      <c r="L264" s="257">
        <v>3111</v>
      </c>
      <c r="M264" s="258"/>
      <c r="N264" s="259">
        <v>3111</v>
      </c>
    </row>
    <row r="265" spans="1:14" ht="38.25" x14ac:dyDescent="0.25">
      <c r="A265" s="151"/>
      <c r="B265" s="190"/>
      <c r="C265" s="211" t="s">
        <v>503</v>
      </c>
      <c r="D265" s="211" t="s">
        <v>487</v>
      </c>
      <c r="E265" s="211" t="s">
        <v>188</v>
      </c>
      <c r="F265" s="212" t="s">
        <v>193</v>
      </c>
      <c r="G265" s="256"/>
      <c r="H265" s="257">
        <v>0</v>
      </c>
      <c r="I265" s="258"/>
      <c r="J265" s="257">
        <v>0</v>
      </c>
      <c r="K265" s="258"/>
      <c r="L265" s="257">
        <v>902.8</v>
      </c>
      <c r="M265" s="258"/>
      <c r="N265" s="259">
        <v>902.8</v>
      </c>
    </row>
    <row r="266" spans="1:14" ht="25.5" x14ac:dyDescent="0.25">
      <c r="A266" s="151"/>
      <c r="B266" s="190"/>
      <c r="C266" s="211" t="s">
        <v>504</v>
      </c>
      <c r="D266" s="211" t="s">
        <v>490</v>
      </c>
      <c r="E266" s="211" t="s">
        <v>188</v>
      </c>
      <c r="F266" s="212" t="s">
        <v>193</v>
      </c>
      <c r="G266" s="256"/>
      <c r="H266" s="257">
        <v>0</v>
      </c>
      <c r="I266" s="258"/>
      <c r="J266" s="257">
        <v>0</v>
      </c>
      <c r="K266" s="258"/>
      <c r="L266" s="257">
        <v>399.89</v>
      </c>
      <c r="M266" s="258"/>
      <c r="N266" s="259">
        <v>399.89</v>
      </c>
    </row>
    <row r="267" spans="1:14" ht="25.5" x14ac:dyDescent="0.25">
      <c r="A267" s="151"/>
      <c r="B267" s="190"/>
      <c r="C267" s="211" t="s">
        <v>505</v>
      </c>
      <c r="D267" s="211" t="s">
        <v>487</v>
      </c>
      <c r="E267" s="211" t="s">
        <v>497</v>
      </c>
      <c r="F267" s="212" t="s">
        <v>193</v>
      </c>
      <c r="G267" s="256"/>
      <c r="H267" s="257">
        <v>0</v>
      </c>
      <c r="I267" s="258"/>
      <c r="J267" s="257">
        <v>2041.95</v>
      </c>
      <c r="K267" s="258"/>
      <c r="L267" s="257">
        <v>2041.95</v>
      </c>
      <c r="M267" s="258"/>
      <c r="N267" s="259">
        <v>2041.95</v>
      </c>
    </row>
    <row r="268" spans="1:14" ht="38.25" x14ac:dyDescent="0.25">
      <c r="A268" s="151"/>
      <c r="B268" s="190"/>
      <c r="C268" s="211" t="s">
        <v>506</v>
      </c>
      <c r="D268" s="211" t="s">
        <v>485</v>
      </c>
      <c r="E268" s="211" t="s">
        <v>507</v>
      </c>
      <c r="F268" s="212" t="s">
        <v>193</v>
      </c>
      <c r="G268" s="256"/>
      <c r="H268" s="257">
        <v>0</v>
      </c>
      <c r="I268" s="258"/>
      <c r="J268" s="257">
        <v>0</v>
      </c>
      <c r="K268" s="258"/>
      <c r="L268" s="257">
        <v>0</v>
      </c>
      <c r="M268" s="258"/>
      <c r="N268" s="259">
        <v>8234.51</v>
      </c>
    </row>
    <row r="269" spans="1:14" ht="25.5" x14ac:dyDescent="0.25">
      <c r="A269" s="151"/>
      <c r="B269" s="190"/>
      <c r="C269" s="211" t="s">
        <v>508</v>
      </c>
      <c r="D269" s="211" t="s">
        <v>485</v>
      </c>
      <c r="E269" s="211" t="s">
        <v>509</v>
      </c>
      <c r="F269" s="212" t="s">
        <v>193</v>
      </c>
      <c r="G269" s="256"/>
      <c r="H269" s="257">
        <v>0</v>
      </c>
      <c r="I269" s="258"/>
      <c r="J269" s="257">
        <v>0</v>
      </c>
      <c r="K269" s="258"/>
      <c r="L269" s="257">
        <v>2232.4</v>
      </c>
      <c r="M269" s="258"/>
      <c r="N269" s="259">
        <v>2232.4</v>
      </c>
    </row>
    <row r="270" spans="1:14" ht="25.5" x14ac:dyDescent="0.25">
      <c r="A270" s="151"/>
      <c r="B270" s="190"/>
      <c r="C270" s="211" t="s">
        <v>510</v>
      </c>
      <c r="D270" s="211" t="s">
        <v>485</v>
      </c>
      <c r="E270" s="211" t="s">
        <v>509</v>
      </c>
      <c r="F270" s="212" t="s">
        <v>193</v>
      </c>
      <c r="G270" s="256"/>
      <c r="H270" s="257">
        <v>0</v>
      </c>
      <c r="I270" s="258"/>
      <c r="J270" s="257">
        <v>0</v>
      </c>
      <c r="K270" s="258"/>
      <c r="L270" s="257">
        <v>0</v>
      </c>
      <c r="M270" s="258"/>
      <c r="N270" s="259">
        <v>19797.84</v>
      </c>
    </row>
    <row r="271" spans="1:14" ht="25.5" x14ac:dyDescent="0.25">
      <c r="A271" s="151"/>
      <c r="B271" s="190"/>
      <c r="C271" s="211" t="s">
        <v>511</v>
      </c>
      <c r="D271" s="211" t="s">
        <v>485</v>
      </c>
      <c r="E271" s="211" t="s">
        <v>188</v>
      </c>
      <c r="F271" s="212" t="s">
        <v>193</v>
      </c>
      <c r="G271" s="256"/>
      <c r="H271" s="257">
        <v>0</v>
      </c>
      <c r="I271" s="258"/>
      <c r="J271" s="257">
        <v>610</v>
      </c>
      <c r="K271" s="258"/>
      <c r="L271" s="257">
        <v>29609.599999999999</v>
      </c>
      <c r="M271" s="258"/>
      <c r="N271" s="259">
        <v>29975.599999999999</v>
      </c>
    </row>
    <row r="272" spans="1:14" ht="25.5" x14ac:dyDescent="0.25">
      <c r="A272" s="151"/>
      <c r="B272" s="190"/>
      <c r="C272" s="211" t="s">
        <v>512</v>
      </c>
      <c r="D272" s="211" t="s">
        <v>487</v>
      </c>
      <c r="E272" s="211" t="s">
        <v>497</v>
      </c>
      <c r="F272" s="212" t="s">
        <v>193</v>
      </c>
      <c r="G272" s="256"/>
      <c r="H272" s="257">
        <v>0</v>
      </c>
      <c r="I272" s="258"/>
      <c r="J272" s="257">
        <v>0</v>
      </c>
      <c r="K272" s="258"/>
      <c r="L272" s="257">
        <v>1476.2</v>
      </c>
      <c r="M272" s="258"/>
      <c r="N272" s="259">
        <v>1476.2</v>
      </c>
    </row>
    <row r="273" spans="1:14" ht="25.5" x14ac:dyDescent="0.25">
      <c r="A273" s="151"/>
      <c r="B273" s="190"/>
      <c r="C273" s="211" t="s">
        <v>513</v>
      </c>
      <c r="D273" s="211" t="s">
        <v>487</v>
      </c>
      <c r="E273" s="211" t="s">
        <v>188</v>
      </c>
      <c r="F273" s="212" t="s">
        <v>193</v>
      </c>
      <c r="G273" s="256"/>
      <c r="H273" s="257">
        <v>1464</v>
      </c>
      <c r="I273" s="258"/>
      <c r="J273" s="257">
        <v>1464</v>
      </c>
      <c r="K273" s="258"/>
      <c r="L273" s="257">
        <v>1464</v>
      </c>
      <c r="M273" s="258"/>
      <c r="N273" s="259">
        <v>1464</v>
      </c>
    </row>
    <row r="274" spans="1:14" ht="25.5" x14ac:dyDescent="0.25">
      <c r="A274" s="151"/>
      <c r="B274" s="190"/>
      <c r="C274" s="211" t="s">
        <v>514</v>
      </c>
      <c r="D274" s="211" t="s">
        <v>485</v>
      </c>
      <c r="E274" s="211" t="s">
        <v>515</v>
      </c>
      <c r="F274" s="212" t="s">
        <v>193</v>
      </c>
      <c r="G274" s="256"/>
      <c r="H274" s="257">
        <v>0</v>
      </c>
      <c r="I274" s="258"/>
      <c r="J274" s="257">
        <v>0</v>
      </c>
      <c r="K274" s="258"/>
      <c r="L274" s="257">
        <v>0</v>
      </c>
      <c r="M274" s="258"/>
      <c r="N274" s="259">
        <v>3850</v>
      </c>
    </row>
    <row r="275" spans="1:14" ht="38.25" x14ac:dyDescent="0.25">
      <c r="A275" s="151"/>
      <c r="B275" s="190"/>
      <c r="C275" s="191" t="s">
        <v>516</v>
      </c>
      <c r="D275" s="191" t="s">
        <v>517</v>
      </c>
      <c r="E275" s="191" t="s">
        <v>518</v>
      </c>
      <c r="F275" s="195" t="s">
        <v>193</v>
      </c>
      <c r="G275" s="246"/>
      <c r="H275" s="250">
        <v>0</v>
      </c>
      <c r="I275" s="248"/>
      <c r="J275" s="250">
        <v>0</v>
      </c>
      <c r="K275" s="248"/>
      <c r="L275" s="250">
        <v>7295</v>
      </c>
      <c r="M275" s="248"/>
      <c r="N275" s="252">
        <v>7295</v>
      </c>
    </row>
    <row r="276" spans="1:14" x14ac:dyDescent="0.25">
      <c r="A276" s="151" t="s">
        <v>86</v>
      </c>
      <c r="B276" s="150" t="s">
        <v>0</v>
      </c>
      <c r="C276" s="192"/>
      <c r="D276" s="192"/>
      <c r="E276" s="192"/>
      <c r="F276" s="243"/>
      <c r="G276" s="83"/>
      <c r="H276" s="85"/>
      <c r="I276" s="85"/>
      <c r="J276" s="85"/>
      <c r="K276" s="85"/>
      <c r="L276" s="85"/>
      <c r="M276" s="85"/>
      <c r="N276" s="87"/>
    </row>
    <row r="277" spans="1:14" x14ac:dyDescent="0.25">
      <c r="A277" s="151" t="s">
        <v>87</v>
      </c>
      <c r="B277" s="150" t="s">
        <v>1</v>
      </c>
      <c r="C277" s="152"/>
      <c r="D277" s="152"/>
      <c r="E277" s="152"/>
      <c r="F277" s="165"/>
      <c r="G277" s="83"/>
      <c r="H277" s="85"/>
      <c r="I277" s="85"/>
      <c r="J277" s="85"/>
      <c r="K277" s="85"/>
      <c r="L277" s="85"/>
      <c r="M277" s="85"/>
      <c r="N277" s="87"/>
    </row>
    <row r="278" spans="1:14" x14ac:dyDescent="0.25">
      <c r="A278" s="151" t="s">
        <v>89</v>
      </c>
      <c r="B278" s="150" t="s">
        <v>88</v>
      </c>
      <c r="C278" s="203"/>
      <c r="D278" s="203"/>
      <c r="E278" s="203"/>
      <c r="F278" s="260"/>
      <c r="G278" s="170"/>
      <c r="H278" s="171">
        <f>SUM(H279:H281)</f>
        <v>0</v>
      </c>
      <c r="I278" s="171"/>
      <c r="J278" s="171">
        <f>SUM(J279:J281)</f>
        <v>0</v>
      </c>
      <c r="K278" s="171">
        <v>712.02</v>
      </c>
      <c r="L278" s="171">
        <f>SUM(L279:L281)</f>
        <v>1952</v>
      </c>
      <c r="M278" s="171">
        <v>12094.33</v>
      </c>
      <c r="N278" s="172">
        <f>SUM(N279:N281)</f>
        <v>2770.4</v>
      </c>
    </row>
    <row r="279" spans="1:14" ht="38.25" x14ac:dyDescent="0.25">
      <c r="A279" s="151"/>
      <c r="B279" s="190"/>
      <c r="C279" s="204" t="s">
        <v>519</v>
      </c>
      <c r="D279" s="204" t="s">
        <v>520</v>
      </c>
      <c r="E279" s="204" t="s">
        <v>188</v>
      </c>
      <c r="F279" s="206" t="s">
        <v>193</v>
      </c>
      <c r="G279" s="262"/>
      <c r="H279" s="267">
        <v>0</v>
      </c>
      <c r="I279" s="264"/>
      <c r="J279" s="267">
        <v>0</v>
      </c>
      <c r="K279" s="264"/>
      <c r="L279" s="267">
        <v>0</v>
      </c>
      <c r="M279" s="264"/>
      <c r="N279" s="268">
        <v>818.4</v>
      </c>
    </row>
    <row r="280" spans="1:14" ht="25.5" x14ac:dyDescent="0.25">
      <c r="A280" s="151"/>
      <c r="B280" s="190"/>
      <c r="C280" s="211" t="s">
        <v>521</v>
      </c>
      <c r="D280" s="211" t="s">
        <v>520</v>
      </c>
      <c r="E280" s="211" t="s">
        <v>522</v>
      </c>
      <c r="F280" s="212" t="s">
        <v>193</v>
      </c>
      <c r="G280" s="269"/>
      <c r="H280" s="270">
        <v>0</v>
      </c>
      <c r="I280" s="271"/>
      <c r="J280" s="270">
        <v>0</v>
      </c>
      <c r="K280" s="271"/>
      <c r="L280" s="270">
        <v>1159</v>
      </c>
      <c r="M280" s="271"/>
      <c r="N280" s="272">
        <v>1159</v>
      </c>
    </row>
    <row r="281" spans="1:14" ht="25.5" x14ac:dyDescent="0.25">
      <c r="A281" s="151"/>
      <c r="B281" s="190"/>
      <c r="C281" s="191" t="s">
        <v>523</v>
      </c>
      <c r="D281" s="191" t="s">
        <v>520</v>
      </c>
      <c r="E281" s="191" t="s">
        <v>522</v>
      </c>
      <c r="F281" s="195" t="s">
        <v>193</v>
      </c>
      <c r="G281" s="261"/>
      <c r="H281" s="265">
        <v>0</v>
      </c>
      <c r="I281" s="263"/>
      <c r="J281" s="265">
        <v>0</v>
      </c>
      <c r="K281" s="263"/>
      <c r="L281" s="265">
        <v>793</v>
      </c>
      <c r="M281" s="263"/>
      <c r="N281" s="266">
        <v>793</v>
      </c>
    </row>
    <row r="282" spans="1:14" x14ac:dyDescent="0.25">
      <c r="A282" s="154" t="s">
        <v>81</v>
      </c>
      <c r="B282" s="156" t="s">
        <v>126</v>
      </c>
      <c r="C282" s="192"/>
      <c r="D282" s="192"/>
      <c r="E282" s="192"/>
      <c r="F282" s="243"/>
      <c r="G282" s="75">
        <f>SUM(G253:G278)</f>
        <v>107078.3</v>
      </c>
      <c r="H282" s="76">
        <f>SUM(H278,H277,H276,H254,H253)</f>
        <v>55029.17</v>
      </c>
      <c r="I282" s="76">
        <f>SUM(I253:I278)</f>
        <v>140362.34</v>
      </c>
      <c r="J282" s="76">
        <f>SUM(J278,J277,J276,J254,J253)</f>
        <v>57681.119999999995</v>
      </c>
      <c r="K282" s="76">
        <f>SUM(K253:K278)</f>
        <v>165292.24</v>
      </c>
      <c r="L282" s="76">
        <f>SUM(L278,L277,L276,L254,L253)</f>
        <v>107318.39</v>
      </c>
      <c r="M282" s="76">
        <f>SUM(M253:M278)</f>
        <v>213235.16999999998</v>
      </c>
      <c r="N282" s="77">
        <f>SUM(N278,N277,N276,N254,N253)</f>
        <v>147617.79999999999</v>
      </c>
    </row>
    <row r="283" spans="1:14" x14ac:dyDescent="0.25">
      <c r="A283" s="151" t="s">
        <v>92</v>
      </c>
      <c r="B283" s="150" t="s">
        <v>91</v>
      </c>
      <c r="C283" s="152"/>
      <c r="D283" s="152"/>
      <c r="E283" s="152"/>
      <c r="F283" s="165"/>
      <c r="G283" s="83"/>
      <c r="H283" s="85"/>
      <c r="I283" s="85"/>
      <c r="J283" s="85"/>
      <c r="K283" s="85"/>
      <c r="L283" s="85"/>
      <c r="M283" s="85"/>
      <c r="N283" s="87"/>
    </row>
    <row r="284" spans="1:14" x14ac:dyDescent="0.25">
      <c r="A284" s="151" t="s">
        <v>94</v>
      </c>
      <c r="B284" s="150" t="s">
        <v>93</v>
      </c>
      <c r="C284" s="152"/>
      <c r="D284" s="152"/>
      <c r="E284" s="152"/>
      <c r="F284" s="165"/>
      <c r="G284" s="83"/>
      <c r="H284" s="85"/>
      <c r="I284" s="85"/>
      <c r="J284" s="85"/>
      <c r="K284" s="85"/>
      <c r="L284" s="85"/>
      <c r="M284" s="85"/>
      <c r="N284" s="87"/>
    </row>
    <row r="285" spans="1:14" x14ac:dyDescent="0.25">
      <c r="A285" s="151" t="s">
        <v>96</v>
      </c>
      <c r="B285" s="150" t="s">
        <v>95</v>
      </c>
      <c r="C285" s="152"/>
      <c r="D285" s="152"/>
      <c r="E285" s="152"/>
      <c r="F285" s="165"/>
      <c r="G285" s="83"/>
      <c r="H285" s="85"/>
      <c r="I285" s="85"/>
      <c r="J285" s="85"/>
      <c r="K285" s="85"/>
      <c r="L285" s="85"/>
      <c r="M285" s="85"/>
      <c r="N285" s="87"/>
    </row>
    <row r="286" spans="1:14" x14ac:dyDescent="0.25">
      <c r="A286" s="151" t="s">
        <v>98</v>
      </c>
      <c r="B286" s="150" t="s">
        <v>97</v>
      </c>
      <c r="C286" s="152"/>
      <c r="D286" s="152"/>
      <c r="E286" s="152"/>
      <c r="F286" s="165"/>
      <c r="G286" s="83"/>
      <c r="H286" s="85"/>
      <c r="I286" s="85"/>
      <c r="J286" s="85"/>
      <c r="K286" s="85"/>
      <c r="L286" s="85"/>
      <c r="M286" s="85"/>
      <c r="N286" s="87"/>
    </row>
    <row r="287" spans="1:14" x14ac:dyDescent="0.25">
      <c r="A287" s="154" t="s">
        <v>90</v>
      </c>
      <c r="B287" s="156" t="s">
        <v>125</v>
      </c>
      <c r="C287" s="152"/>
      <c r="D287" s="152"/>
      <c r="E287" s="152"/>
      <c r="F287" s="165"/>
      <c r="G287" s="75">
        <f>SUM(G283:G286)</f>
        <v>0</v>
      </c>
      <c r="H287" s="173">
        <f>SUM(H286,H285,H284,H283)</f>
        <v>0</v>
      </c>
      <c r="I287" s="173">
        <f>SUM(I283:I286)</f>
        <v>0</v>
      </c>
      <c r="J287" s="173">
        <f>SUM(J286,J285,J284,J283)</f>
        <v>0</v>
      </c>
      <c r="K287" s="173">
        <f>SUM(K283:K286)</f>
        <v>0</v>
      </c>
      <c r="L287" s="173">
        <f>SUM(L286,L285,L284,L283)</f>
        <v>0</v>
      </c>
      <c r="M287" s="173">
        <f>SUM(M283:M286)</f>
        <v>0</v>
      </c>
      <c r="N287" s="174">
        <f>SUM(N286,N285,N284,N283)</f>
        <v>0</v>
      </c>
    </row>
    <row r="288" spans="1:14" x14ac:dyDescent="0.25">
      <c r="A288" s="151" t="s">
        <v>101</v>
      </c>
      <c r="B288" s="150" t="s">
        <v>100</v>
      </c>
      <c r="C288" s="152"/>
      <c r="D288" s="152"/>
      <c r="E288" s="152"/>
      <c r="F288" s="165"/>
      <c r="G288" s="83"/>
      <c r="H288" s="85"/>
      <c r="I288" s="85"/>
      <c r="J288" s="85"/>
      <c r="K288" s="85"/>
      <c r="L288" s="85"/>
      <c r="M288" s="85"/>
      <c r="N288" s="87"/>
    </row>
    <row r="289" spans="1:14" x14ac:dyDescent="0.25">
      <c r="A289" s="151" t="s">
        <v>103</v>
      </c>
      <c r="B289" s="150" t="s">
        <v>102</v>
      </c>
      <c r="C289" s="152"/>
      <c r="D289" s="152"/>
      <c r="E289" s="152"/>
      <c r="F289" s="165"/>
      <c r="G289" s="83"/>
      <c r="H289" s="85"/>
      <c r="I289" s="85"/>
      <c r="J289" s="85"/>
      <c r="K289" s="85"/>
      <c r="L289" s="85"/>
      <c r="M289" s="85"/>
      <c r="N289" s="87"/>
    </row>
    <row r="290" spans="1:14" x14ac:dyDescent="0.25">
      <c r="A290" s="151" t="s">
        <v>105</v>
      </c>
      <c r="B290" s="150" t="s">
        <v>104</v>
      </c>
      <c r="C290" s="203"/>
      <c r="D290" s="203"/>
      <c r="E290" s="203"/>
      <c r="F290" s="260"/>
      <c r="G290" s="83"/>
      <c r="H290" s="85">
        <v>0</v>
      </c>
      <c r="I290" s="85">
        <v>14147.23</v>
      </c>
      <c r="J290" s="85">
        <v>0</v>
      </c>
      <c r="K290" s="85">
        <v>14147.23</v>
      </c>
      <c r="L290" s="85">
        <v>15605.82</v>
      </c>
      <c r="M290" s="85">
        <v>28645.56</v>
      </c>
      <c r="N290" s="87">
        <v>31599.67</v>
      </c>
    </row>
    <row r="291" spans="1:14" ht="38.25" x14ac:dyDescent="0.25">
      <c r="A291" s="151"/>
      <c r="B291" s="190"/>
      <c r="C291" s="193" t="s">
        <v>524</v>
      </c>
      <c r="D291" s="193" t="s">
        <v>525</v>
      </c>
      <c r="E291" s="193" t="s">
        <v>188</v>
      </c>
      <c r="F291" s="197" t="s">
        <v>195</v>
      </c>
      <c r="G291" s="83"/>
      <c r="H291" s="232">
        <v>0</v>
      </c>
      <c r="I291" s="85"/>
      <c r="J291" s="232">
        <v>0</v>
      </c>
      <c r="K291" s="85"/>
      <c r="L291" s="232">
        <v>15605.82</v>
      </c>
      <c r="M291" s="85"/>
      <c r="N291" s="234">
        <v>31599.67</v>
      </c>
    </row>
    <row r="292" spans="1:14" x14ac:dyDescent="0.25">
      <c r="A292" s="151" t="s">
        <v>107</v>
      </c>
      <c r="B292" s="150" t="s">
        <v>106</v>
      </c>
      <c r="C292" s="192"/>
      <c r="D292" s="192"/>
      <c r="E292" s="192"/>
      <c r="F292" s="243"/>
      <c r="G292" s="83"/>
      <c r="H292" s="85"/>
      <c r="I292" s="85"/>
      <c r="J292" s="85"/>
      <c r="K292" s="85"/>
      <c r="L292" s="85"/>
      <c r="M292" s="85"/>
      <c r="N292" s="87"/>
    </row>
    <row r="293" spans="1:14" x14ac:dyDescent="0.25">
      <c r="A293" s="151" t="s">
        <v>109</v>
      </c>
      <c r="B293" s="150" t="s">
        <v>108</v>
      </c>
      <c r="C293" s="152"/>
      <c r="D293" s="152"/>
      <c r="E293" s="152"/>
      <c r="F293" s="165"/>
      <c r="G293" s="83"/>
      <c r="H293" s="85"/>
      <c r="I293" s="85"/>
      <c r="J293" s="85"/>
      <c r="K293" s="85"/>
      <c r="L293" s="85"/>
      <c r="M293" s="85"/>
      <c r="N293" s="87"/>
    </row>
    <row r="294" spans="1:14" x14ac:dyDescent="0.25">
      <c r="A294" s="154" t="s">
        <v>99</v>
      </c>
      <c r="B294" s="156" t="s">
        <v>124</v>
      </c>
      <c r="C294" s="152"/>
      <c r="D294" s="152"/>
      <c r="E294" s="152"/>
      <c r="F294" s="165"/>
      <c r="G294" s="175">
        <f>SUM(G288:G293)</f>
        <v>0</v>
      </c>
      <c r="H294" s="173">
        <f>SUM(H293,H292,H290,H289,H288)</f>
        <v>0</v>
      </c>
      <c r="I294" s="173">
        <f>SUM(I288:I293)</f>
        <v>14147.23</v>
      </c>
      <c r="J294" s="173">
        <f>SUM(J293,J292,J290,J289,J288)</f>
        <v>0</v>
      </c>
      <c r="K294" s="173">
        <f>SUM(K293,K292,K290,K289,K288)</f>
        <v>14147.23</v>
      </c>
      <c r="L294" s="173">
        <f>SUM(L293,L292,L290,L289,L288)</f>
        <v>15605.82</v>
      </c>
      <c r="M294" s="173">
        <f>SUM(M293,M292,M290,M289,M288)</f>
        <v>28645.56</v>
      </c>
      <c r="N294" s="174">
        <f>SUM(N293,N292,N290,N289,N288)</f>
        <v>31599.67</v>
      </c>
    </row>
    <row r="295" spans="1:14" x14ac:dyDescent="0.25">
      <c r="A295" s="151" t="s">
        <v>168</v>
      </c>
      <c r="B295" s="176" t="s">
        <v>175</v>
      </c>
      <c r="C295" s="177"/>
      <c r="D295" s="177"/>
      <c r="E295" s="177"/>
      <c r="F295" s="178"/>
      <c r="G295" s="83"/>
      <c r="H295" s="85"/>
      <c r="I295" s="85"/>
      <c r="J295" s="85"/>
      <c r="K295" s="85"/>
      <c r="L295" s="85"/>
      <c r="M295" s="85"/>
      <c r="N295" s="87"/>
    </row>
    <row r="296" spans="1:14" ht="30" x14ac:dyDescent="0.25">
      <c r="A296" s="154" t="s">
        <v>176</v>
      </c>
      <c r="B296" s="179" t="s">
        <v>128</v>
      </c>
      <c r="C296" s="177"/>
      <c r="D296" s="177"/>
      <c r="E296" s="177"/>
      <c r="F296" s="178"/>
      <c r="G296" s="180">
        <f t="shared" ref="G296:N296" si="8">G295</f>
        <v>0</v>
      </c>
      <c r="H296" s="181">
        <f t="shared" si="8"/>
        <v>0</v>
      </c>
      <c r="I296" s="181">
        <f t="shared" si="8"/>
        <v>0</v>
      </c>
      <c r="J296" s="181">
        <f t="shared" si="8"/>
        <v>0</v>
      </c>
      <c r="K296" s="181">
        <f t="shared" si="8"/>
        <v>0</v>
      </c>
      <c r="L296" s="181">
        <f t="shared" si="8"/>
        <v>0</v>
      </c>
      <c r="M296" s="181">
        <f t="shared" si="8"/>
        <v>0</v>
      </c>
      <c r="N296" s="182">
        <f t="shared" si="8"/>
        <v>0</v>
      </c>
    </row>
    <row r="297" spans="1:14" x14ac:dyDescent="0.25">
      <c r="A297" s="151" t="s">
        <v>112</v>
      </c>
      <c r="B297" s="150" t="s">
        <v>111</v>
      </c>
      <c r="C297" s="203"/>
      <c r="D297" s="203"/>
      <c r="E297" s="203"/>
      <c r="F297" s="260"/>
      <c r="G297" s="83">
        <v>26766.36</v>
      </c>
      <c r="H297" s="85">
        <f>SUM(H298:H304)</f>
        <v>35572.490000000005</v>
      </c>
      <c r="I297" s="85">
        <v>65565.94</v>
      </c>
      <c r="J297" s="85">
        <f>SUM(J298:J304)</f>
        <v>62380.58</v>
      </c>
      <c r="K297" s="85">
        <v>97048.76</v>
      </c>
      <c r="L297" s="85">
        <f>SUM(L298:L304)</f>
        <v>84344.560000000012</v>
      </c>
      <c r="M297" s="85">
        <v>130054.88</v>
      </c>
      <c r="N297" s="87">
        <f>SUM(N298:N304)</f>
        <v>122461.47</v>
      </c>
    </row>
    <row r="298" spans="1:14" ht="38.25" x14ac:dyDescent="0.25">
      <c r="A298" s="151"/>
      <c r="B298" s="190"/>
      <c r="C298" s="204" t="s">
        <v>526</v>
      </c>
      <c r="D298" s="204" t="s">
        <v>527</v>
      </c>
      <c r="E298" s="204" t="s">
        <v>188</v>
      </c>
      <c r="F298" s="206" t="s">
        <v>276</v>
      </c>
      <c r="G298" s="228"/>
      <c r="H298" s="235">
        <v>3075.21</v>
      </c>
      <c r="I298" s="230"/>
      <c r="J298" s="235">
        <v>6413.88</v>
      </c>
      <c r="K298" s="230"/>
      <c r="L298" s="235">
        <v>10050.25</v>
      </c>
      <c r="M298" s="230"/>
      <c r="N298" s="236">
        <v>14216.88</v>
      </c>
    </row>
    <row r="299" spans="1:14" ht="38.25" x14ac:dyDescent="0.25">
      <c r="A299" s="151"/>
      <c r="B299" s="190"/>
      <c r="C299" s="211" t="s">
        <v>528</v>
      </c>
      <c r="D299" s="211" t="s">
        <v>529</v>
      </c>
      <c r="E299" s="211" t="s">
        <v>188</v>
      </c>
      <c r="F299" s="212" t="s">
        <v>276</v>
      </c>
      <c r="G299" s="237"/>
      <c r="H299" s="238">
        <v>9893.51</v>
      </c>
      <c r="I299" s="239"/>
      <c r="J299" s="238">
        <v>17453.66</v>
      </c>
      <c r="K299" s="239"/>
      <c r="L299" s="238">
        <v>24754.36</v>
      </c>
      <c r="M299" s="239"/>
      <c r="N299" s="240">
        <v>36272.959999999999</v>
      </c>
    </row>
    <row r="300" spans="1:14" ht="38.25" x14ac:dyDescent="0.25">
      <c r="A300" s="151"/>
      <c r="B300" s="190"/>
      <c r="C300" s="211" t="s">
        <v>530</v>
      </c>
      <c r="D300" s="211" t="s">
        <v>531</v>
      </c>
      <c r="E300" s="211" t="s">
        <v>532</v>
      </c>
      <c r="F300" s="212" t="s">
        <v>189</v>
      </c>
      <c r="G300" s="237"/>
      <c r="H300" s="238">
        <v>1431</v>
      </c>
      <c r="I300" s="239"/>
      <c r="J300" s="238">
        <v>1653</v>
      </c>
      <c r="K300" s="239"/>
      <c r="L300" s="238">
        <v>2188</v>
      </c>
      <c r="M300" s="239"/>
      <c r="N300" s="240">
        <v>3567</v>
      </c>
    </row>
    <row r="301" spans="1:14" ht="38.25" x14ac:dyDescent="0.25">
      <c r="A301" s="151"/>
      <c r="B301" s="190"/>
      <c r="C301" s="211" t="s">
        <v>533</v>
      </c>
      <c r="D301" s="211" t="s">
        <v>534</v>
      </c>
      <c r="E301" s="211" t="s">
        <v>535</v>
      </c>
      <c r="F301" s="212" t="s">
        <v>189</v>
      </c>
      <c r="G301" s="237"/>
      <c r="H301" s="238">
        <v>20768.13</v>
      </c>
      <c r="I301" s="239"/>
      <c r="J301" s="238">
        <v>36150.28</v>
      </c>
      <c r="K301" s="239"/>
      <c r="L301" s="238">
        <v>46536.71</v>
      </c>
      <c r="M301" s="239"/>
      <c r="N301" s="240">
        <v>67483.91</v>
      </c>
    </row>
    <row r="302" spans="1:14" ht="38.25" x14ac:dyDescent="0.25">
      <c r="A302" s="151"/>
      <c r="B302" s="190"/>
      <c r="C302" s="211" t="s">
        <v>536</v>
      </c>
      <c r="D302" s="211" t="s">
        <v>537</v>
      </c>
      <c r="E302" s="211" t="s">
        <v>538</v>
      </c>
      <c r="F302" s="212" t="s">
        <v>189</v>
      </c>
      <c r="G302" s="237"/>
      <c r="H302" s="238">
        <v>0</v>
      </c>
      <c r="I302" s="239"/>
      <c r="J302" s="238">
        <v>200</v>
      </c>
      <c r="K302" s="239"/>
      <c r="L302" s="238">
        <v>200</v>
      </c>
      <c r="M302" s="239"/>
      <c r="N302" s="240">
        <v>200</v>
      </c>
    </row>
    <row r="303" spans="1:14" ht="38.25" x14ac:dyDescent="0.25">
      <c r="A303" s="151"/>
      <c r="B303" s="190"/>
      <c r="C303" s="211" t="s">
        <v>539</v>
      </c>
      <c r="D303" s="211" t="s">
        <v>540</v>
      </c>
      <c r="E303" s="211" t="s">
        <v>188</v>
      </c>
      <c r="F303" s="212" t="s">
        <v>276</v>
      </c>
      <c r="G303" s="237"/>
      <c r="H303" s="238">
        <v>104.64</v>
      </c>
      <c r="I303" s="239"/>
      <c r="J303" s="238">
        <v>209.76</v>
      </c>
      <c r="K303" s="239"/>
      <c r="L303" s="238">
        <v>315.24</v>
      </c>
      <c r="M303" s="239"/>
      <c r="N303" s="240">
        <v>420.72</v>
      </c>
    </row>
    <row r="304" spans="1:14" ht="38.25" x14ac:dyDescent="0.25">
      <c r="A304" s="151"/>
      <c r="B304" s="190"/>
      <c r="C304" s="191" t="s">
        <v>541</v>
      </c>
      <c r="D304" s="191" t="s">
        <v>542</v>
      </c>
      <c r="E304" s="191" t="s">
        <v>188</v>
      </c>
      <c r="F304" s="195" t="s">
        <v>189</v>
      </c>
      <c r="G304" s="227"/>
      <c r="H304" s="231">
        <v>300</v>
      </c>
      <c r="I304" s="229"/>
      <c r="J304" s="231">
        <v>300</v>
      </c>
      <c r="K304" s="229"/>
      <c r="L304" s="231">
        <v>300</v>
      </c>
      <c r="M304" s="229"/>
      <c r="N304" s="233">
        <v>300</v>
      </c>
    </row>
    <row r="305" spans="1:14" x14ac:dyDescent="0.25">
      <c r="A305" s="151" t="s">
        <v>114</v>
      </c>
      <c r="B305" s="150" t="s">
        <v>113</v>
      </c>
      <c r="C305" s="193"/>
      <c r="D305" s="193"/>
      <c r="E305" s="193"/>
      <c r="F305" s="245"/>
      <c r="G305" s="83">
        <v>1112.4100000000001</v>
      </c>
      <c r="H305" s="85">
        <f>SUM(H306:H309)</f>
        <v>2847.9599999999996</v>
      </c>
      <c r="I305" s="85">
        <v>2371.66</v>
      </c>
      <c r="J305" s="85">
        <f>SUM(J306:J309)</f>
        <v>3988.94</v>
      </c>
      <c r="K305" s="85">
        <v>3372.24</v>
      </c>
      <c r="L305" s="85">
        <f>SUM(L306:L309)</f>
        <v>5090.3</v>
      </c>
      <c r="M305" s="85">
        <v>5900.68</v>
      </c>
      <c r="N305" s="87">
        <f>SUM(N306:N309)</f>
        <v>6223.75</v>
      </c>
    </row>
    <row r="306" spans="1:14" ht="25.5" x14ac:dyDescent="0.25">
      <c r="A306" s="151"/>
      <c r="B306" s="190"/>
      <c r="C306" s="204" t="s">
        <v>543</v>
      </c>
      <c r="D306" s="204" t="s">
        <v>544</v>
      </c>
      <c r="E306" s="204" t="s">
        <v>188</v>
      </c>
      <c r="F306" s="206" t="s">
        <v>189</v>
      </c>
      <c r="G306" s="228"/>
      <c r="H306" s="235">
        <v>180</v>
      </c>
      <c r="I306" s="230"/>
      <c r="J306" s="235">
        <v>280</v>
      </c>
      <c r="K306" s="230"/>
      <c r="L306" s="235">
        <v>280</v>
      </c>
      <c r="M306" s="230"/>
      <c r="N306" s="236">
        <v>330</v>
      </c>
    </row>
    <row r="307" spans="1:14" ht="25.5" x14ac:dyDescent="0.25">
      <c r="A307" s="151"/>
      <c r="B307" s="190"/>
      <c r="C307" s="211" t="s">
        <v>545</v>
      </c>
      <c r="D307" s="211" t="s">
        <v>546</v>
      </c>
      <c r="E307" s="211" t="s">
        <v>188</v>
      </c>
      <c r="F307" s="212" t="s">
        <v>189</v>
      </c>
      <c r="G307" s="237"/>
      <c r="H307" s="238">
        <v>1380.6</v>
      </c>
      <c r="I307" s="239"/>
      <c r="J307" s="238">
        <v>1380.6</v>
      </c>
      <c r="K307" s="239"/>
      <c r="L307" s="238">
        <v>1380.6</v>
      </c>
      <c r="M307" s="239"/>
      <c r="N307" s="240">
        <v>1540.6</v>
      </c>
    </row>
    <row r="308" spans="1:14" ht="38.25" x14ac:dyDescent="0.25">
      <c r="A308" s="151"/>
      <c r="B308" s="190"/>
      <c r="C308" s="211" t="s">
        <v>547</v>
      </c>
      <c r="D308" s="211" t="s">
        <v>548</v>
      </c>
      <c r="E308" s="211" t="s">
        <v>549</v>
      </c>
      <c r="F308" s="212" t="s">
        <v>189</v>
      </c>
      <c r="G308" s="237"/>
      <c r="H308" s="238">
        <v>738.76</v>
      </c>
      <c r="I308" s="239"/>
      <c r="J308" s="238">
        <v>1779.74</v>
      </c>
      <c r="K308" s="239"/>
      <c r="L308" s="238">
        <v>2736.77</v>
      </c>
      <c r="M308" s="239"/>
      <c r="N308" s="240">
        <v>3660.22</v>
      </c>
    </row>
    <row r="309" spans="1:14" ht="38.25" x14ac:dyDescent="0.25">
      <c r="A309" s="151"/>
      <c r="B309" s="190"/>
      <c r="C309" s="191" t="s">
        <v>550</v>
      </c>
      <c r="D309" s="191" t="s">
        <v>551</v>
      </c>
      <c r="E309" s="191" t="s">
        <v>552</v>
      </c>
      <c r="F309" s="195" t="s">
        <v>189</v>
      </c>
      <c r="G309" s="227"/>
      <c r="H309" s="231">
        <v>548.6</v>
      </c>
      <c r="I309" s="229"/>
      <c r="J309" s="231">
        <v>548.6</v>
      </c>
      <c r="K309" s="229"/>
      <c r="L309" s="231">
        <v>692.93</v>
      </c>
      <c r="M309" s="229"/>
      <c r="N309" s="233">
        <v>692.93</v>
      </c>
    </row>
    <row r="310" spans="1:14" x14ac:dyDescent="0.25">
      <c r="A310" s="154" t="s">
        <v>110</v>
      </c>
      <c r="B310" s="156" t="s">
        <v>123</v>
      </c>
      <c r="C310" s="192"/>
      <c r="D310" s="192"/>
      <c r="E310" s="192"/>
      <c r="F310" s="243"/>
      <c r="G310" s="183">
        <f t="shared" ref="G310:N310" si="9">+G297+G305</f>
        <v>27878.77</v>
      </c>
      <c r="H310" s="184">
        <f t="shared" si="9"/>
        <v>38420.450000000004</v>
      </c>
      <c r="I310" s="184">
        <f t="shared" si="9"/>
        <v>67937.600000000006</v>
      </c>
      <c r="J310" s="184">
        <f t="shared" si="9"/>
        <v>66369.52</v>
      </c>
      <c r="K310" s="184">
        <f t="shared" si="9"/>
        <v>100421</v>
      </c>
      <c r="L310" s="184">
        <f t="shared" si="9"/>
        <v>89434.860000000015</v>
      </c>
      <c r="M310" s="184">
        <f t="shared" si="9"/>
        <v>135955.56</v>
      </c>
      <c r="N310" s="185">
        <f t="shared" si="9"/>
        <v>128685.22</v>
      </c>
    </row>
    <row r="311" spans="1:14" ht="17.25" x14ac:dyDescent="0.25">
      <c r="A311" s="186" t="s">
        <v>137</v>
      </c>
      <c r="B311" s="51" t="s">
        <v>144</v>
      </c>
      <c r="C311" s="143"/>
      <c r="D311" s="143"/>
      <c r="E311" s="143"/>
      <c r="F311" s="144"/>
      <c r="G311" s="187"/>
      <c r="H311" s="188">
        <v>0</v>
      </c>
      <c r="I311" s="188"/>
      <c r="J311" s="188">
        <v>0</v>
      </c>
      <c r="K311" s="188"/>
      <c r="L311" s="188">
        <v>0</v>
      </c>
      <c r="M311" s="188"/>
      <c r="N311" s="189">
        <v>0</v>
      </c>
    </row>
    <row r="312" spans="1:14" x14ac:dyDescent="0.25">
      <c r="A312" s="4" t="s">
        <v>132</v>
      </c>
      <c r="B312" s="3"/>
      <c r="C312" s="145"/>
      <c r="D312" s="145"/>
      <c r="E312" s="145"/>
      <c r="F312" s="145"/>
      <c r="G312" s="135">
        <f t="shared" ref="G312:N312" si="10">+G311+G310+G296+G294+G287+G282+G252</f>
        <v>381511.28</v>
      </c>
      <c r="H312" s="136">
        <f t="shared" si="10"/>
        <v>398244.54999999993</v>
      </c>
      <c r="I312" s="136">
        <f t="shared" si="10"/>
        <v>735100</v>
      </c>
      <c r="J312" s="136">
        <f t="shared" si="10"/>
        <v>627187.46</v>
      </c>
      <c r="K312" s="136">
        <f t="shared" si="10"/>
        <v>1008085.9700000001</v>
      </c>
      <c r="L312" s="136">
        <f t="shared" si="10"/>
        <v>938951.19</v>
      </c>
      <c r="M312" s="136">
        <f t="shared" si="10"/>
        <v>1384248.5399999998</v>
      </c>
      <c r="N312" s="137">
        <f t="shared" si="10"/>
        <v>1355843.02</v>
      </c>
    </row>
    <row r="313" spans="1:14" x14ac:dyDescent="0.25">
      <c r="A313" s="4" t="s">
        <v>174</v>
      </c>
      <c r="B313" s="3"/>
      <c r="C313" s="142"/>
      <c r="D313" s="142"/>
      <c r="E313" s="142"/>
      <c r="F313" s="142"/>
      <c r="G313" s="16"/>
      <c r="H313" s="100">
        <v>0</v>
      </c>
      <c r="I313" s="17"/>
      <c r="J313" s="100">
        <v>0</v>
      </c>
      <c r="K313" s="17"/>
      <c r="L313" s="100">
        <v>0</v>
      </c>
      <c r="M313" s="17"/>
      <c r="N313" s="102">
        <v>0</v>
      </c>
    </row>
    <row r="314" spans="1:14" x14ac:dyDescent="0.25">
      <c r="A314" s="31"/>
      <c r="B314" s="56"/>
      <c r="C314" s="56"/>
      <c r="D314" s="56"/>
      <c r="E314" s="56"/>
      <c r="F314" s="56"/>
      <c r="G314" s="57"/>
      <c r="H314" s="57"/>
      <c r="I314" s="57"/>
      <c r="J314" s="57"/>
      <c r="K314" s="57"/>
      <c r="L314" s="57"/>
      <c r="M314" s="57"/>
      <c r="N314" s="58"/>
    </row>
    <row r="315" spans="1:14" x14ac:dyDescent="0.25">
      <c r="A315" s="59"/>
      <c r="B315" s="60" t="s">
        <v>129</v>
      </c>
      <c r="C315" s="146"/>
      <c r="D315" s="146"/>
      <c r="E315" s="146"/>
      <c r="F315" s="146"/>
      <c r="G315" s="136">
        <f t="shared" ref="G315:N315" si="11">+G112-G312</f>
        <v>442616.74999999988</v>
      </c>
      <c r="H315" s="136">
        <f t="shared" si="11"/>
        <v>458066.10000000009</v>
      </c>
      <c r="I315" s="136">
        <f t="shared" si="11"/>
        <v>508444.08000000007</v>
      </c>
      <c r="J315" s="136">
        <f t="shared" si="11"/>
        <v>381089.1100000001</v>
      </c>
      <c r="K315" s="136">
        <f t="shared" si="11"/>
        <v>550581.09</v>
      </c>
      <c r="L315" s="136">
        <f t="shared" si="11"/>
        <v>540002.32000000007</v>
      </c>
      <c r="M315" s="136">
        <f t="shared" si="11"/>
        <v>598808.07000000007</v>
      </c>
      <c r="N315" s="137">
        <f t="shared" si="11"/>
        <v>677295.91999999993</v>
      </c>
    </row>
    <row r="316" spans="1:14" s="37" customFormat="1" x14ac:dyDescent="0.2">
      <c r="A316" s="59"/>
      <c r="B316" s="60" t="s">
        <v>163</v>
      </c>
      <c r="C316" s="147"/>
      <c r="D316" s="147"/>
      <c r="E316" s="147"/>
      <c r="F316" s="147"/>
      <c r="G316" s="18"/>
      <c r="H316" s="140">
        <f>+H113-H313</f>
        <v>0</v>
      </c>
      <c r="I316" s="19"/>
      <c r="J316" s="140">
        <f>+J113-J313</f>
        <v>0</v>
      </c>
      <c r="K316" s="19"/>
      <c r="L316" s="140">
        <f>+L113-L313</f>
        <v>0</v>
      </c>
      <c r="M316" s="19"/>
      <c r="N316" s="138">
        <f>+N113-N313</f>
        <v>0</v>
      </c>
    </row>
    <row r="317" spans="1:14" s="37" customFormat="1" x14ac:dyDescent="0.25">
      <c r="A317" s="61"/>
      <c r="B317" s="60" t="s">
        <v>134</v>
      </c>
      <c r="C317" s="146"/>
      <c r="D317" s="146"/>
      <c r="E317" s="146"/>
      <c r="F317" s="146"/>
      <c r="G317" s="136">
        <v>0</v>
      </c>
      <c r="H317" s="136">
        <f>IF(H315&lt;0,-H315,0)</f>
        <v>0</v>
      </c>
      <c r="I317" s="136">
        <v>0</v>
      </c>
      <c r="J317" s="136">
        <f>IF(J315&lt;0,-J315,0)</f>
        <v>0</v>
      </c>
      <c r="K317" s="136">
        <v>0</v>
      </c>
      <c r="L317" s="136">
        <f>IF(L315&lt;0,-L315,0)</f>
        <v>0</v>
      </c>
      <c r="M317" s="136">
        <v>0</v>
      </c>
      <c r="N317" s="139">
        <f>IF(N315&lt;0,-N315,0)</f>
        <v>0</v>
      </c>
    </row>
    <row r="318" spans="1:14" s="20" customFormat="1" ht="21" customHeight="1" x14ac:dyDescent="0.2">
      <c r="A318" s="2" t="s">
        <v>149</v>
      </c>
      <c r="B318" s="2"/>
      <c r="C318" s="2"/>
      <c r="D318" s="2"/>
      <c r="E318" s="2"/>
      <c r="F318" s="2"/>
      <c r="G318" s="2"/>
      <c r="H318" s="2"/>
      <c r="I318" s="2"/>
      <c r="J318" s="2"/>
      <c r="K318" s="2"/>
      <c r="L318" s="2"/>
      <c r="M318" s="2"/>
      <c r="N318" s="2"/>
    </row>
    <row r="319" spans="1:14" s="20" customFormat="1" ht="21" customHeight="1" x14ac:dyDescent="0.2">
      <c r="A319" s="1" t="s">
        <v>151</v>
      </c>
      <c r="B319" s="1"/>
      <c r="C319" s="1"/>
      <c r="D319" s="1"/>
      <c r="E319" s="1"/>
      <c r="F319" s="1"/>
      <c r="G319" s="1"/>
      <c r="H319" s="1"/>
      <c r="I319" s="1"/>
      <c r="J319" s="1"/>
      <c r="K319" s="1"/>
      <c r="L319" s="1"/>
      <c r="M319" s="1"/>
      <c r="N319" s="1"/>
    </row>
    <row r="320" spans="1:14" s="20" customFormat="1" ht="21" customHeight="1" x14ac:dyDescent="0.2">
      <c r="A320" s="14" t="s">
        <v>167</v>
      </c>
      <c r="B320" s="14"/>
      <c r="C320" s="14"/>
      <c r="D320" s="14"/>
      <c r="E320" s="14"/>
      <c r="F320" s="14"/>
      <c r="G320" s="14"/>
      <c r="H320" s="14"/>
      <c r="I320" s="14"/>
      <c r="J320" s="14"/>
      <c r="K320" s="14"/>
      <c r="L320" s="14"/>
      <c r="M320" s="14"/>
      <c r="N320" s="14"/>
    </row>
  </sheetData>
  <sheetProtection password="D3C7" sheet="1" objects="1" scenarios="1"/>
  <mergeCells count="39">
    <mergeCell ref="A7:N7"/>
    <mergeCell ref="B1:N2"/>
    <mergeCell ref="A3:N3"/>
    <mergeCell ref="A4:N4"/>
    <mergeCell ref="A5:N5"/>
    <mergeCell ref="A6:N6"/>
    <mergeCell ref="A112:B112"/>
    <mergeCell ref="A8:N8"/>
    <mergeCell ref="A9:N9"/>
    <mergeCell ref="A11:A13"/>
    <mergeCell ref="B11:B13"/>
    <mergeCell ref="C11:C13"/>
    <mergeCell ref="D11:D13"/>
    <mergeCell ref="E11:E13"/>
    <mergeCell ref="F11:F13"/>
    <mergeCell ref="G11:N11"/>
    <mergeCell ref="G12:H12"/>
    <mergeCell ref="I12:J12"/>
    <mergeCell ref="K12:L12"/>
    <mergeCell ref="M12:N12"/>
    <mergeCell ref="A110:B110"/>
    <mergeCell ref="A111:B111"/>
    <mergeCell ref="E115:E117"/>
    <mergeCell ref="A113:B113"/>
    <mergeCell ref="A115:A117"/>
    <mergeCell ref="B115:B117"/>
    <mergeCell ref="C115:C117"/>
    <mergeCell ref="D115:D117"/>
    <mergeCell ref="F115:F117"/>
    <mergeCell ref="G115:N115"/>
    <mergeCell ref="G116:H116"/>
    <mergeCell ref="I116:J116"/>
    <mergeCell ref="K116:L116"/>
    <mergeCell ref="M116:N116"/>
    <mergeCell ref="A312:B312"/>
    <mergeCell ref="A313:B313"/>
    <mergeCell ref="A318:N318"/>
    <mergeCell ref="A319:N319"/>
    <mergeCell ref="A320:N320"/>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Elsa BRAGAGNINI</cp:lastModifiedBy>
  <cp:lastPrinted>2025-01-31T15:01:04Z</cp:lastPrinted>
  <dcterms:created xsi:type="dcterms:W3CDTF">2015-02-26T11:29:02Z</dcterms:created>
  <dcterms:modified xsi:type="dcterms:W3CDTF">2026-02-23T16:39:59Z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