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8800" windowHeight="12225" activeTab="0"/>
  </bookViews>
  <sheets>
    <sheet name="Modello Piano flussi cassa" sheetId="4" r:id="rId1"/>
    <sheet name="ModelloPianoFlussiCassa_PEG" sheetId="6" r:id="rId2"/>
  </sheets>
  <definedNames>
    <definedName name="_xlnm.Print_Area" localSheetId="0">'Modello Piano flussi cassa'!$A$1:$J$109</definedName>
    <definedName name="_xlnm.Print_Area" localSheetId="1">ModelloPianoFlussiCassa_PEG!$A$1:$N$365</definedName>
  </definedNames>
  <calcPr fullCalcOnLoad="1"/>
</workbook>
</file>

<file path=xl/sharedStrings.xml><?xml version="1.0" encoding="utf-8"?>
<sst xmlns="http://schemas.openxmlformats.org/spreadsheetml/2006/main" count="1459" uniqueCount="622">
  <si>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</si>
  <si>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</si>
  <si>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</si>
  <si>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</si>
  <si>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</si>
  <si>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</si>
  <si>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</si>
  <si>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</si>
  <si>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</si>
  <si>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</si>
  <si>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</si>
  <si>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</si>
  <si>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</si>
  <si>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</si>
  <si>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</si>
  <si>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</si>
  <si>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</si>
  <si>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</si>
  <si>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</si>
  <si>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</si>
  <si>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</si>
  <si>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</si>
  <si>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</si>
  <si>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</si>
  <si>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</si>
  <si>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</si>
  <si>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</si>
  <si>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</si>
  <si>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</si>
  <si>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</si>
  <si>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</si>
  <si>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</si>
  <si>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</si>
  <si>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</si>
  <si>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</si>
  <si>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</si>
  <si>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</si>
  <si>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</si>
  <si>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</si>
  <si>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</si>
  <si>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</si>
  <si>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</si>
  <si>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</si>
  <si>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</si>
  <si>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</si>
  <si>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</si>
  <si>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</si>
  <si>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</si>
  <si>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</si>
  <si>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</si>
  <si>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</si>
  <si>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</si>
  <si>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</si>
  <si>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</si>
  <si>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</si>
  <si>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</si>
  <si>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</si>
  <si>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</si>
  <si>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</si>
  <si>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</si>
  <si>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</si>
  <si>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</si>
  <si>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</si>
  <si>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</si>
  <si>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</si>
  <si>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</si>
  <si>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</si>
  <si>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</si>
  <si>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</si>
  <si>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</si>
  <si>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</si>
  <si>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</si>
  <si>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</si>
  <si>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</si>
  <si>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</si>
  <si>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</si>
  <si>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</si>
  <si>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</si>
  <si>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</si>
  <si>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</si>
  <si>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</si>
  <si>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</si>
  <si>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</si>
  <si>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</si>
  <si>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</si>
  <si>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</si>
  <si>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</si>
  <si>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</si>
  <si>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</si>
  <si>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</si>
  <si>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</si>
  <si>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</si>
  <si>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</si>
  <si>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</si>
  <si>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</si>
  <si>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</si>
  <si>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</si>
  <si>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</si>
  <si>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</si>
  <si>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</si>
  <si>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</si>
  <si>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</si>
  <si>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</si>
  <si>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</si>
  <si>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</si>
  <si>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</si>
  <si>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</si>
  <si>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</si>
  <si>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</si>
  <si>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</si>
  <si>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</si>
  <si>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</si>
  <si>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</si>
  <si>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</si>
  <si>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</si>
  <si>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</si>
  <si>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</si>
  <si>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</si>
  <si>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</si>
  <si>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</si>
  <si>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</si>
  <si>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</si>
  <si>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</si>
  <si>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</si>
  <si>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</si>
  <si>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</si>
  <si>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</si>
  <si>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</si>
  <si>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</si>
  <si>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</si>
  <si>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</si>
  <si>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</si>
  <si>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</si>
  <si>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</si>
  <si>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</si>
  <si>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</si>
  <si>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</si>
  <si>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</si>
  <si>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</si>
  <si>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Addizionale comunale IRPEF</t>
  </si>
  <si>
    <t>E.1.01.01.16.000</t>
  </si>
  <si>
    <t>Imposta comunale sugli immobili (ICI)</t>
  </si>
  <si>
    <t>E.1.01.01.08.000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</si>
  <si>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</si>
  <si>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</si>
  <si>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</si>
  <si>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</si>
  <si>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</si>
  <si>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</si>
  <si>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</si>
  <si>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</si>
  <si>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</si>
  <si>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</si>
  <si>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</si>
  <si>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</si>
  <si>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</si>
  <si>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t>E.1.01.01.06.000</t>
  </si>
  <si>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</si>
  <si>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</si>
  <si>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</si>
  <si>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</si>
  <si>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</si>
  <si>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</si>
  <si>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</si>
  <si>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</si>
  <si>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</si>
  <si>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val="single"/>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</si>
  <si>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</si>
  <si>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</si>
  <si>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</si>
  <si>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</si>
  <si>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</si>
  <si>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</si>
  <si>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</si>
  <si>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</si>
  <si>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</si>
  <si>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</si>
  <si>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</si>
  <si>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</si>
  <si>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</si>
  <si>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</si>
  <si>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</si>
  <si>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</si>
  <si>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E.1.01.01.51.000</t>
  </si>
  <si>
    <t>Tassa smaltimento rifiuti solidi urbani</t>
  </si>
  <si>
    <t/>
  </si>
  <si>
    <t>Altro...</t>
  </si>
  <si>
    <t>1.0101 - 10/1600/1 - ENTRATE DA CONTROLLI SU ICI E IMU (Ex Cap. 1600)</t>
  </si>
  <si>
    <t>E.1.01.01.08.000 - Imposta comunale sugli immobili (ICI)</t>
  </si>
  <si>
    <t xml:space="preserve"> - </t>
  </si>
  <si>
    <t>Dodicesimi</t>
  </si>
  <si>
    <t>1.0101 - 10/1600/99 - RECUPERO EVASIONE IMPOSTA MUNICIPALE PROPRIA (IMU)</t>
  </si>
  <si>
    <t>E.1.01.01.06.000 - Imposta municipale propria</t>
  </si>
  <si>
    <t>E.1.01.01.06.002 - Imposte municipale propria riscosse a seguito di attività di verifica e controllo</t>
  </si>
  <si>
    <t>Manuale</t>
  </si>
  <si>
    <t>1.0101 - 50/1505/1 - IMPOSTA MUNICIPALE PROPRIA (IMU)</t>
  </si>
  <si>
    <t>Semestrale</t>
  </si>
  <si>
    <t>1.0101 - 50/2000/1 - ADDIZIONALE COMUNALE IRPEF (Ex Cap. 2000)</t>
  </si>
  <si>
    <t>E.1.01.01.16.000 - Addizionale comunale IRPEF</t>
  </si>
  <si>
    <t>1.0101 - 70/8000/1 - TARI RECUPERO EVASIONE (Ex Cap. 8000)</t>
  </si>
  <si>
    <t>E.1.01.01.51.000 - Tassa smaltimento rifiuti solidi urbani</t>
  </si>
  <si>
    <t>1.0101 - 70/8005/1 - TARI - TASSA SMALTIMENTO RIFIUTI SOLIDI URBANI</t>
  </si>
  <si>
    <t>1.0301 - 120/9505/1 - ENTRATE da FONDO SOLIDARIETA' COMUNALE - (Ex Cap. 9505)</t>
  </si>
  <si>
    <t>E.1.03.01.01.000 - Fondi perequativi dallo Stato</t>
  </si>
  <si>
    <t>2.0101 - 130/3001/1 - ELEZIONI - REFERENDUM - RIMBORSO SPESE</t>
  </si>
  <si>
    <t>E.2.01.01.01.000 - Trasferimenti correnti da Amministrazioni Centrali</t>
  </si>
  <si>
    <t>E.2.01.01.01.001 - Trasferimenti correnti da Ministeri</t>
  </si>
  <si>
    <t>2.0101 - 130/10000/1 - CONTRIBUTI DELLO STATO PER IL FINANZIAMENTO DEL BILANCIO</t>
  </si>
  <si>
    <t>2.0101 - 130/10001/1 - CONTRIBUTI STAT. COMPENSATIVO MINOR GETTITO IMU (Ex Cap. 10001)</t>
  </si>
  <si>
    <t>2.0101 - 130/10006/1 - TRASFERIMENTO INCREMENTO INDENNITA' AMMINISTRATORI</t>
  </si>
  <si>
    <t>2.0101 - 130/12142/1 - TRASFERIMENTI FONDO CENTRI ESTIVI</t>
  </si>
  <si>
    <t>2.0101 - 130/12143/1 - TRASFERIMENTO FONDO ASSISTENZA DISABILITA'</t>
  </si>
  <si>
    <t>2.0101 - 250/13101/1 - CONTRIBUTO REGIONE - RIMBORSO RATA MUTUO LAV. Assetto Viario Incrocio Via Roma- Chiaverano - Via Crotta / L.R. 18/1984 e L.R. 25/2010 - (Ex Cap. 13101)</t>
  </si>
  <si>
    <t>E.2.01.01.02.000 - Trasferimenti correnti da Amministrazioni Locali</t>
  </si>
  <si>
    <t>2.0101 - 250/13400/1 - TRASFERIMENTO DELLA REGIONE /CONTRIBUTO SOSTEGNO ALLA LOCAZIONE (Ex Cap. 13400)</t>
  </si>
  <si>
    <t>2.0101 - 250/13405/1 - TRASFERIMENTO DALLA REGIONE PER ASILO NIDO</t>
  </si>
  <si>
    <t>E.2.01.01.02.001 - Trasferimenti correnti da Regioni e province autonome</t>
  </si>
  <si>
    <t>2.0101 - 250/13406/1 - TRASFERIMENTI CORRENTI DA COMUNI</t>
  </si>
  <si>
    <t>E.2.01.01.02.003 - Trasferimenti correnti da Comuni</t>
  </si>
  <si>
    <t>2.0101 - 440/10008/1 - FONDO POTENZIAMENTO SERVIZI SOCIALI</t>
  </si>
  <si>
    <t>2.0101 - 440/10009/1 - FONDO POTENZIAMENTO TRASPORTO STUDENTI CON DISABILITA'</t>
  </si>
  <si>
    <t>2.0101 - 440/10010/1 - TRASFERIMENTO DAL MIUR PER ASILO NIDO</t>
  </si>
  <si>
    <t>E.2.01.01.01.002 - Trasferimenti correnti da Ministero dell'Istruzione - Istituzioni Scolastiche</t>
  </si>
  <si>
    <t>2.0101 - 440/13200/1 - TRASFERIMENTI DALLA CITTA' METROPOLITANA TORINO  PER INIZIATIVE DI PROMOZIONE TERRITORIALE _“Cento anni di Cascinette d’Ivrea"</t>
  </si>
  <si>
    <t>E.2.01.01.02.002 - Trasferimenti correnti da Province</t>
  </si>
  <si>
    <t>2.0101 - 440/14000/1 - TRASFERIMENTO PER MENSA INSEGNANTI (Ex Cap. 14000)</t>
  </si>
  <si>
    <t>2.0101 - 440/14011/1 - CONTRIBUTO PNRR M1C1-1.2 MITD - ABILITAZIONE AL CLOUD PER LE PA LOCALI - CUP E61F22001040006</t>
  </si>
  <si>
    <t>3.0100 - 450/16000/1 - DIRITTI DI SEGRETERIA (Ex Cap. 16000)</t>
  </si>
  <si>
    <t>E.3.01.02.01.000 - Entrate dalla vendita di servizi</t>
  </si>
  <si>
    <t>3.0100 - 450/16200/1 - CANONE UNICO PATRIMONIALE (CUP)</t>
  </si>
  <si>
    <t>E.3.01.03.01.000 - Canoni e concessioni e diritti reali di godimento</t>
  </si>
  <si>
    <t>E.3.01.03.01.002 - Canone occupazione spazi e aree pubbliche</t>
  </si>
  <si>
    <t>3.0100 - 450/16500/1 - DIRITTI DI SEGRETERIA EX ART. 16 C. 10 D.L. 233/92 (Ex Cap. 16500)</t>
  </si>
  <si>
    <t>3.0100 - 450/16600/99 - DIRITTI DI ROGITO</t>
  </si>
  <si>
    <t>E.3.01.02.01.032 - Proventi da diritti di segreteria e rogito</t>
  </si>
  <si>
    <t>3.0100 - 470/18000/2 - CIE CARTE D'IDENTITÀ ELETTRONICHE - DIRITTI FISSI COMUNE (€ 5,16)</t>
  </si>
  <si>
    <t>E.3.01.02.01.033 - Proventi da rilascio documenti e diritti di cancelleria</t>
  </si>
  <si>
    <t>3.0100 - 470/18000/3 - CIE CARTE D'IDENTITÀ ELETTRONICHE - DIRITTI DI SEGRETERIA COMUNE (€ 0,05)</t>
  </si>
  <si>
    <t>3.0100 - 470/18000/4 - CIE CARTE D'IDENTITÀ ELETTRONICHE - RIVERSAMENTO TRIMESTRALE (€ 0,70)</t>
  </si>
  <si>
    <t>E.3.01.02.01.999 - Proventi da servizi n.a.c.</t>
  </si>
  <si>
    <t>3.0100 - 550/20100/1 - PROVENTI DEL SERVIZIO MENSA SCOLASTICA (Ex Cap. 20100)</t>
  </si>
  <si>
    <t>E.3.01.02.01.008 - Proventi da mense</t>
  </si>
  <si>
    <t>3.0100 - 550/20200/1 - PROVENTI DEL SERVIZIO PRE POST SCUOLA (Ex Cap. 20200)</t>
  </si>
  <si>
    <t>E.3.01.02.01.004 - Proventi da corsi extrascolastici</t>
  </si>
  <si>
    <t>3.0100 - 570/20300/1 - Proventi da Concessione in uso Centro Culturale Alberton (Ex Cap. 20300)</t>
  </si>
  <si>
    <t>3.0100 - 740/23000/1 - PROVENTI DEI SERVIZI CIMITERIALI (Ex Cap. 23000)</t>
  </si>
  <si>
    <t>3.0100 - 740/23100/1 - PROVENTI CONCESSIONI CIMITERIALI</t>
  </si>
  <si>
    <t>E.3.01.01.01.000 - Vendita di beni</t>
  </si>
  <si>
    <t>3.0100 - 860/24100/1 - FITTO LOCALE UFFICIO POSTALE (Ex Cap. 24100)</t>
  </si>
  <si>
    <t>E.3.01.03.02.000 - Fitti, noleggi e locazioni</t>
  </si>
  <si>
    <t>3.0100 - 860/25200/1 - PROVENTI UTILIZZO PLURIUSO (Ex Cap. 25200)</t>
  </si>
  <si>
    <t>3.0100 - 860/25200/2 - PROVENTI UTILIZZO IMPIANTI SPORTIVI</t>
  </si>
  <si>
    <t>E.3.01.03.02.002 - Locazioni di altri beni immobili</t>
  </si>
  <si>
    <t>3.0100 - 940/26100/1 - PROVENTI USO E CONCESSIONE SALA SOCIALE (Ex Cap. 26100)</t>
  </si>
  <si>
    <t>3.0100 - 940/27500/1 - QUOTA CONTRIB. ANNUALE - da RETI DISTRIBUZIONE (Ex Cap. 27500)</t>
  </si>
  <si>
    <t>3.0200 - 510/20000/1 - SANZIONI AMMINISTRATIVE PER VIOLAZIONE DI REGOLAMENTI COMUNALI ORDINAN ZE (Ex Cap. 20000)</t>
  </si>
  <si>
    <t>E.3.02.02.01.000 - Proventi da multe, ammende, sanzioni e oblazioni a carico delle famiglie</t>
  </si>
  <si>
    <t>3.0300 - 890/25000/1 - INTERESSI ATTIVI DIVERSI (Ex Cap. 25000)</t>
  </si>
  <si>
    <t>E.3.03.03.04.000 - Interessi attivi da depositi bancari o postali</t>
  </si>
  <si>
    <t>3.0500 - 860/25100/1 - RECUPERO SPESE PER RISCALDAMENTO PER FITTO LOCALI UFFICI POSTALI (Ex Cap. 25100)</t>
  </si>
  <si>
    <t>E.3.05.02.03.000 - Entrate da rimborsi, recuperi e restituzioni di somme non dovute o incassate in eccesso</t>
  </si>
  <si>
    <t>3.0500 - 940/8500/1 - IVA A CREDITO</t>
  </si>
  <si>
    <t>E.3.05.99.99.000 - Altre entrate correnti n.a.c.</t>
  </si>
  <si>
    <t>E.3.05.99.99.999 - Altre entrate correnti n.a.c.</t>
  </si>
  <si>
    <t>3.0500 - 940/26000/1 - INTROITI E RIMBORSI DIVERSI (Ex Cap. 26000)</t>
  </si>
  <si>
    <t>3.0500 - 940/26200/1 - RIMBORSI DA ASSICURAZIONE</t>
  </si>
  <si>
    <t>E.3.05.02.03.005 - Entrate da rimborsi, recuperi e restituzioni di somme non dovute o incassate in eccesso da Imprese</t>
  </si>
  <si>
    <t>3.0500 - 940/26300/1 - QUOTA RIMBORSO SPESE per utilizzo Energia elettrica e Acqua/ IMP. DISTRIBUZ. ACQUA - IMP. SPORTIVI / (Ex Cap. 26300)</t>
  </si>
  <si>
    <t>3.0500 - 940/26400/1 - QUOTA RIMBORSO SPESE (Illuminaz. Riscaldam. ) da GESTORE CENTRO ALBERTON - (Ex Cap. 26400)</t>
  </si>
  <si>
    <t>3.0500 - 940/26410/1 - RIMBORSO UTENZE PLURIUSO</t>
  </si>
  <si>
    <t>3.0500 - 940/26700/1 - Introiti da INCENTIVI CONTO ENERGIA - ( Fotovoltaico C. Alberton )- CONTRIBUTO da GSE / (Ex Cap. 26700)</t>
  </si>
  <si>
    <t>4.0200 - 1010/31450/4 - CONTRIBUTO MINISTERIALE MANUTENZIONE STRAORDINARIA STRADE MARCIAPIEDI E ARREDO URBANO</t>
  </si>
  <si>
    <t>E.4.02.01.01.000 - Contributi agli investimenti da Amministrazioni Centrali</t>
  </si>
  <si>
    <t>E.4.02.01.01.001 - Contributi agli investimenti da Ministeri</t>
  </si>
  <si>
    <t>4.0200 - 1010/31505/1 - CONTRIBUTO PNRR M2C4-2.2 - EFFICIENTAMENTO ENERGETICO IMPIANTO DI ILLUMINAZIONE PUBBLICA - CUP E64H23000040006</t>
  </si>
  <si>
    <t>4.0200 - 1010/31515/1 - PNRR M2C4-2.2 - EFFICIENTAMENTO ENERGETICO EDIFICIO MUNICIPALE ED EDIFICI COMUNALI - CUP E64J23000400006</t>
  </si>
  <si>
    <t>4.0200 - 1010/31520/1 - CONTRIBUTO PNRR M2C4-2.2 - EFFICIENTAMENTO ENERGETICO IMPIANTO DI ILLUMINAZIONE SCUOLA PRIMARIA - CUP E64D23000480006</t>
  </si>
  <si>
    <t>4.0200 - 1010/31521/1 - CONTRIBUTO PNC PNRR M1C1 I 1.4 - SPESE PER INTEGRAZIONE LISTE ELETTORALI IN ANPR - CUP  E61F23000790001</t>
  </si>
  <si>
    <t>E.4.02.01.01.003 - Contributi agli investimenti da Presidenza del Consiglio dei Ministri</t>
  </si>
  <si>
    <t>4.0200 - 1020/1020/99 - CONTRIBUTO REG.LE FONDO SVILUPPO E COESIONE PER LAVORI MANUTENZ. IMPIANTI SPORTIVI</t>
  </si>
  <si>
    <t>E.4.02.01.02.000 - Contributi agli investimenti da Amministrazioni Locali</t>
  </si>
  <si>
    <t>E.4.02.01.02.001 - Contributi agli investimenti da Regioni e province autonome</t>
  </si>
  <si>
    <t>4.0400 - 960/29000/1 - PROVENTI DI CONCESSIONI CIMITERIALI (Ex Cap. 29000)</t>
  </si>
  <si>
    <t>E.4.04.01.08.000 - Alienazione di Beni immobili</t>
  </si>
  <si>
    <t>4.0500 - 1050/30002/1 - OO.UU. ONERI DI URBANIZZAZIONE</t>
  </si>
  <si>
    <t>E.4.05.01.01.000 - Permessi di costruire</t>
  </si>
  <si>
    <t>E.4.05.01.01.001 - Permessi di costruire</t>
  </si>
  <si>
    <t>9.0100 - 6001/3500/1 - RITENUTE PREVIDENZIALI E ASSISTENZIALI AL PERSONALE (Ex Cap. 35000)</t>
  </si>
  <si>
    <t>E.9.01.02.02.000 - Ritenute previdenziali e assistenziali su redditi da lavoro dipendente per conto terzi</t>
  </si>
  <si>
    <t>Tredicesimi</t>
  </si>
  <si>
    <t>9.0100 - 6002/3600/1 - RITENUTE ERARIALI PERSONALE ED ASSIMILATI (Ex Cap. 36000)</t>
  </si>
  <si>
    <t>E.9.01.02.01.000 - Ritenute erariali su redditi da lavoro dipendente per conto terzi</t>
  </si>
  <si>
    <t>9.0100 - 6002/3650/1 - RITENUTE FISCALI SU REDDITI LAVORO AUTONOMO</t>
  </si>
  <si>
    <t>E.9.01.03.01.000 - Ritenute erariali su redditi da lavoro autonomo per conto terzi</t>
  </si>
  <si>
    <t>E.9.01.03.01.001 - Ritenute erariali su redditi da lavoro autonomo per conto terzi</t>
  </si>
  <si>
    <t>9.0100 - 6002/4205/1 - RITENUTE IVA SPLIT PAYMENT ISTITUZIONALE</t>
  </si>
  <si>
    <t>E.9.01.01.02.000 - Ritenute per scissione contabile IVA (split payment)</t>
  </si>
  <si>
    <t>E.9.01.01.02.001 - Ritenute per scissione contabile IVA (split payment)</t>
  </si>
  <si>
    <t>9.0100 - 6002/4211/1 - RITENUTA 4% SUI CONTRIBUTI PUBBLICI</t>
  </si>
  <si>
    <t>E.9.01.01.01.000 - Ritenuta del 4% sui contributi pubblici</t>
  </si>
  <si>
    <t>E.9.01.01.01.001 - Ritenuta del 4% sui contributi pubblici</t>
  </si>
  <si>
    <t>9.0100 - 6003/3700/1 - ALTRE RITENUTE AL PERSONALE PER CONTO DI TERZI (Ex Cap. 37000)</t>
  </si>
  <si>
    <t>E.9.01.02.99.000 - Altre ritenute al personale dipendente per conto di terzi</t>
  </si>
  <si>
    <t>9.0100 - 6003/9100/1 - ENTRATE A SEGUITO DI SPESE NON ANDATE A BUON FINE</t>
  </si>
  <si>
    <t>E.9.01.99.01.000 - Entrate a seguito di spese non andate a buon fine</t>
  </si>
  <si>
    <t>E.9.01.99.01.001 - Entrate a seguito di spese non andate a buon fine</t>
  </si>
  <si>
    <t>9.0100 - 6006/4000/1 - RIMBORSO ANTICIPAZIONE DI FONDI PER IL SERVIZIO ECONOMATO (Ex Cap. 40000)</t>
  </si>
  <si>
    <t>E.9.01.99.03.000 - Rimborso di fondi economali e carte aziendali</t>
  </si>
  <si>
    <t>9.0200 - 6004/3800/1 - DEPOSITI CAUZIONALI (Ex Cap. 38000)</t>
  </si>
  <si>
    <t>E.9.02.04.01.000 - Costituzione di depositi cauzionali o contrattuali di terzi</t>
  </si>
  <si>
    <t>9.0200 - 6005/3900/1 - RIMBORSO SPESE PER SERVIZI IN CONTO DI TERZI (Ex Cap. 39000)</t>
  </si>
  <si>
    <t>E.9.02.99.99.000 - Altre entrate per conto terzi</t>
  </si>
  <si>
    <t>9.0200 - 6005/3900/2 - CIE CARTE D'IDENTITÀ ELETTRONICHE - QUOTA MINISTERO DELL'INTERNO (€ 16,79)</t>
  </si>
  <si>
    <t>E.9.02.01.02.000 - Rimborso per acquisto di servizi per conto di terzi</t>
  </si>
  <si>
    <t>E.9.02.01.02.001 - Rimborso per acquisto di servizi per conto di terzi</t>
  </si>
  <si>
    <t>9.0200 - 6005/4250/1 - RISCOSSIONE ADDIZIONALE TEFA (Ex Cap. 42500)</t>
  </si>
  <si>
    <t>E.9.02.05.01.000 - Riscossione di imposte di natura corrente per conto di terzi</t>
  </si>
  <si>
    <t>9.0200 - 6007/4100/1 - DEPOSITI PER SPESE CONTRATTUALI E D'ASTA (Ex Cap. 41000)</t>
  </si>
  <si>
    <t>01.01.1 - 10/2602/2 - ELEZIONI - REFERENDUM - COMPENSI LAVORO STRAORDINARIO AL PERSONALE (Ex Cap. 2602)</t>
  </si>
  <si>
    <t>U.1.01.01.01.000 - Retribuzioni in denaro</t>
  </si>
  <si>
    <t>U.1.01.01.01.003 - Straordinario per il personale a tempo indeterminato</t>
  </si>
  <si>
    <t>01.01.1 - 10/2605/2 - ELEZIONI -REFERENDUM - ONERI RIFLESSI SU COMPENSI LAVORO STRAORDINARIO (Ex Cap. 2605)</t>
  </si>
  <si>
    <t>U.1.01.02.01.000 - Contributi sociali effettivi a carico dell'ente</t>
  </si>
  <si>
    <t>U.1.01.02.01.001 - Contributi obbligatori per il personale</t>
  </si>
  <si>
    <t>01.02.1 - 120/3000/1 - STIPENDI E ALTRI ASSEGNI FISSI AL PERSONALE (Ex Cap. 3000) - ufficio segreteria</t>
  </si>
  <si>
    <t>01.02.1 - 120/4000/1 - ONERI PREVIDENZIALI, ASSIST., ASSICURAT., OBBLIGATORI A CARICO COMUNE (Ex Cap. 4000) - ufficio segreteria</t>
  </si>
  <si>
    <t>01.02.1 - 120/6000/1 - INDENNITA' E RIMBORSO SPESE PER LE MISSIONI EFFETTUATE DAL PERSONALE (Ex Cap. 6000)</t>
  </si>
  <si>
    <t>U.1.01.01.02.000 - Altre spese per il personale</t>
  </si>
  <si>
    <t>01.02.1 - 120/7707/1 - ONERI FONDO RISORSE DECENTRATE</t>
  </si>
  <si>
    <t>01.02.1 - 120/9000/1 - QUOTA DEI DIRITTI DI ROGITO SPETTANTE AL SEGRETARIO COMUNALE (Ex Cap. 9000)</t>
  </si>
  <si>
    <t>01.02.1 - 120/9000/2 - ONERI PREVIDENZIALI DIRITTI DI ROGITO SEGRETARIO COMUNALE</t>
  </si>
  <si>
    <t>01.02.1 - 130/6100/1 - ACQUISTO BUONI PASTO DIPENDENTI COMUNALI</t>
  </si>
  <si>
    <t>U.1.01.01.02.002 - Buoni pasto</t>
  </si>
  <si>
    <t>01.03.1 - 230/3100/1 - STIPENDI AL PERSONALE (Ex Cap. 3100) - ufficio ragioneria</t>
  </si>
  <si>
    <t>01.03.1 - 230/3200/1 - ONERI PREVIDENZIALI E ASSISTENZIALI A CARICO COMUNE (Ex Cap. 3200) - ufficio ragioneria</t>
  </si>
  <si>
    <t>01.06.1 - 560/23000/1 - STIPENDI AL PERSONALE (TECN.) (Ex Cap. 23000)</t>
  </si>
  <si>
    <t>01.06.1 - 560/23000/10 - STIPENDI AL PERSONALE (TECN.) (Ex Cap. 23000)  INDENNITA DI POSIZIONE</t>
  </si>
  <si>
    <t>U.1.01.01.01.004 - Indennità ed altri compensi, esclusi i rimborsi spesa per missione, corrisposti al personale a tempo indeterminato</t>
  </si>
  <si>
    <t>01.06.1 - 560/23100/1 - ONERI PREVID. E ASSISTENZ. A CARICO COMUNE (Ex Cap. 23100) - area tecnica</t>
  </si>
  <si>
    <t>01.06.1 - 560/23200/1 - STIPENDI AL PERSONALE TEC./ RETRIBUZIONE DI RISULTATO (Ex Cap. 23200)</t>
  </si>
  <si>
    <t>01.07.1 - 670/13500/1 - STIPENDI AL PERSONALE (Ex Cap. 13500) - servizi demografici</t>
  </si>
  <si>
    <t>01.07.1 - 670/13600/1 - ONERI PREVID. ASSISTENZ. ASSICURAT. OBBLIGATORI A CARICO COMUNE (Ex Cap. 13600) - servizi demografici</t>
  </si>
  <si>
    <t>01.10.1 - 780/7700/1 - FONDO RISORSE DECENTRATE</t>
  </si>
  <si>
    <t>03.01.1 - 1110/30000/1 - STIPENDI E ALTRI ASSEGNI FISSI AL PERSONALE (Ex Cap. 30000) - polizia municipale</t>
  </si>
  <si>
    <t>03.01.1 - 1110/31000/1 - ONERI PREVIDENZIALI E ASSISTENZIALI A CARICO COMUNE (Ex Cap. 31000) - polizia municipale</t>
  </si>
  <si>
    <t>01.01.1 - 70/1000/3 - IRAP SU INDENNITA' COMMISSARI</t>
  </si>
  <si>
    <t>U.1.02.01.01.000 - Imposta regionale sulle attività produttive (IRAP)</t>
  </si>
  <si>
    <t>U.1.02.01.01.001 - Imposta regionale sulle attività produttive (IRAP)</t>
  </si>
  <si>
    <t>01.01.1 - 70/1001/1 - IRAP / SU INDENNITA' AL SINDACO E AMMINISTRAT. / (Ex Cap. 1001)</t>
  </si>
  <si>
    <t>01.01.1 - 70/2606/2 - ELEZIONI - REFERENDUM - IRAP SU COMPENSI LAVORO STRAORDINARIO (Ex Cap. 2606)</t>
  </si>
  <si>
    <t>01.02.1 - 180/4001/1 - IRAP/ ONERI SU STIP. DIPEND. / (Ex Cap. 4001) - ufficio segreteria</t>
  </si>
  <si>
    <t>01.02.1 - 180/7708/1 - IRAP FONDO RISORSE DECENTRATE</t>
  </si>
  <si>
    <t>01.02.1 - 180/9000/2 - IRAP DIRITTI DI ROGITO SEGRETARIO COMUNALE</t>
  </si>
  <si>
    <t>01.03.1 - 290/3201/1 - IRAP/ ONERI SU STIP. / (Ex Cap. 3201) - ufficio ragioneria</t>
  </si>
  <si>
    <t>01.06.1 - 620/26500/1 - IRAP/ ONERI SU STIP. / (Ex Cap. 26500) - area tecnica</t>
  </si>
  <si>
    <t>01.07.1 - 730/13601/1 - IRAP / ONERI SU STIPENDI (Ex Cap. 13601) - servizi demogafici</t>
  </si>
  <si>
    <t>03.01.1 - 1170/31001/1 - IRAP/ ONERI SU STIPENDI (Ex Cap. 31001) - polizia municipale</t>
  </si>
  <si>
    <t>01.01.1 - 20/2100/1 - SPESE PER ORGANIZZAZIONE "Cento anni di Cascinette d’Ivrea"</t>
  </si>
  <si>
    <t>U.1.03.02.02.000 - Organizzazione eventi, pubblicità e servizi per trasferta</t>
  </si>
  <si>
    <t>U.1.03.02.02.999 - Altre spese per relazioni pubbliche, convegni e mostre, pubblicità n.a.c</t>
  </si>
  <si>
    <t>01.01.1 - 20/2604/2 - ELEZIONI - REFERENDUM - ACQUISTO DI BENI (Ex Cap. 2604)</t>
  </si>
  <si>
    <t>U.1.03.01.02.000 - Altri beni di consumo</t>
  </si>
  <si>
    <t>U.1.03.01.02.010 - Beni per consultazioni elettorali</t>
  </si>
  <si>
    <t>01.01.1 - 20/14100/1 - SPESE PER FESTE NAZ. E SOLENNITA' CIVILI (Ex Cap. 14100)</t>
  </si>
  <si>
    <t>01.01.1 - 30/1000/1 - INDENNITA' AL SINDACO, ASSESSORI E CONSIGLIERI COMUNALI (Ex Cap. 1000)</t>
  </si>
  <si>
    <t>U.1.03.02.01.000 - Organi e incarichi istituzionali dell'amministrazione</t>
  </si>
  <si>
    <t>01.01.1 - 30/1000/2 - ACCANTONAMENTO QUOTA INDENNITA' FINE MANDATO SINDACO</t>
  </si>
  <si>
    <t>U.1.03.02.01.001 - Organi istituzionali dell'amministrazione - Indennità</t>
  </si>
  <si>
    <t>01.01.1 - 30/1000/99 - INDENNITA' COMMISSARIO STRAORDINARIO</t>
  </si>
  <si>
    <t>U.1.03.02.99.000 - Altri servizi</t>
  </si>
  <si>
    <t>U.1.03.02.99.999 - Altri servizi diversi n.a.c.</t>
  </si>
  <si>
    <t>01.01.1 - 30/1100/1 - SPESE PER COMPONENTI GIUNTA E CONSIGLIO (Ex Cap. 1100)</t>
  </si>
  <si>
    <t>01.01.1 - 30/1500/1 - SPESE PER INCARICO REVISORI DEI CONTI (Ex Cap. 1500)</t>
  </si>
  <si>
    <t>01.01.1 - 30/2601/1 - SPESE PER ELEZIONI AMMINISTRATIVE ONORARIO COMPONENTI SEGGI (Ex Cap. 2601)</t>
  </si>
  <si>
    <t>01.01.1 - 30/2601/3 - ELEZIONI  - REFERENDUM -  ONORARIO COMPONENTI SEGGI</t>
  </si>
  <si>
    <t>01.01.1 - 30/2603/1 - SPESE PER ELEZIONI AMMINISTRATIVE - SERVIZI (Ex Cap. 2603)</t>
  </si>
  <si>
    <t>U.1.03.02.13.000 - Servizi ausiliari per il funzionamento dell'ente</t>
  </si>
  <si>
    <t>01.01.1 - 30/2603/3 - ELEZIONI - REFERENDUM - SERVIZI (Ex Cap. 2603)</t>
  </si>
  <si>
    <t>U.1.03.02.99.004 - Altre spese per consultazioni elettorali dell'ente</t>
  </si>
  <si>
    <t>01.02.1 - 130/11000/1 - SPESE FUNZIONAMENTO UFFICI (Ex Cap. 11000)</t>
  </si>
  <si>
    <t>01.02.1 - 140/4602/99 - RIMBORSI SPESE DI VIAGGIO AL PERSONALE</t>
  </si>
  <si>
    <t>01.02.1 - 140/4605/99 - SPESE STRAORDINARIE PER GESTIONE ARCHIVIAZIONE DOCUMENTAZIONE DELL'ENTE</t>
  </si>
  <si>
    <t>U.1.03.02.16.000 - Servizi amministrativi</t>
  </si>
  <si>
    <t>U.1.03.02.16.999 - Altre spese per servizi amministrativi</t>
  </si>
  <si>
    <t>01.02.1 - 250/22001/1 - SPESE PER ELABORAZIONI STIPENDI E COMP. AMMIN. E PROFESS. /ECC. / (Ex Cap. 22001)</t>
  </si>
  <si>
    <t>01.03.1 - 140/2013/1 - SPESE PER COMMISSIONI BANCARIE</t>
  </si>
  <si>
    <t>U.1.03.02.17.000 - Servizi finanziari</t>
  </si>
  <si>
    <t>U.1.03.02.17.002 - Oneri per servizio di tesoreria</t>
  </si>
  <si>
    <t>01.03.1 - 230/3300/2 - RIMBORSO SPESE VIAGGIO</t>
  </si>
  <si>
    <t>U.1.03.02.02.001 - Rimborso per viaggio e trasloco</t>
  </si>
  <si>
    <t>01.03.1 - 250/2010/1 - SERVIZIO DI TESORERIA</t>
  </si>
  <si>
    <t>01.03.1 - 250/16100/1 - SPESE FUNZIONAMENTO SISTEMA INFORMATICO (Ex Cap. 16100)</t>
  </si>
  <si>
    <t>U.1.03.02.19.000 - Servizi informatici e di telecomunicazioni</t>
  </si>
  <si>
    <t>01.03.1 - 250/16400/1 - SPESE PER INCARICHI ECC. / (Ex Cap. 16400)</t>
  </si>
  <si>
    <t>01.04.1 - 360/27100/1 - AGGIO PER RISCOSSIONE CANONE UNICO PATRIMONIALE</t>
  </si>
  <si>
    <t>U.1.03.02.03.000 - Aggi di riscossione</t>
  </si>
  <si>
    <t>U.1.03.02.03.999 - Altri aggi di riscossione n.a.c.</t>
  </si>
  <si>
    <t>01.04.1 - 360/27400/1 - AGGIO PER RISCOSSIONI EVASIONE TRIBUTARIA</t>
  </si>
  <si>
    <t>01.04.1 - 800/25201/1 - SPESE PER RISCOSSIONE TRIBUTI COMUNALI</t>
  </si>
  <si>
    <t>U.1.03.02.11.000 - Prestazioni professionali e specialistiche</t>
  </si>
  <si>
    <t>01.05.1 - 460/5250/1 - SPESE PER SERVIZI DI MANUTENZIONE DEL PATRIMONIO COMUNALE</t>
  </si>
  <si>
    <t>U.1.03.02.09.000 - Manutenzione ordinaria e riparazioni</t>
  </si>
  <si>
    <t>U.1.03.02.09.008 - Manutenzione ordinaria e riparazioni di beni immobili</t>
  </si>
  <si>
    <t>01.06.1 - 580/25400/1 - SPESE PRATICHE EDILIZIE e GEST. UFFICIO TECNICO (Ex Cap. 25400)</t>
  </si>
  <si>
    <t>01.07.1 - 680/11300/1 - SPESE VARIE UFFICIO ANAGRAFE. (Ex Cap. 11300)</t>
  </si>
  <si>
    <t>01.10.1 - 140/10500/1 - SPESE DI FORMAZIONE E QUALIFICAZIONE PERFEZIONAMENTO PERSONALE (Ex Cap. 10500)</t>
  </si>
  <si>
    <t>U.1.03.02.04.000 - Acquisto di servizi per formazione e addestramento del personale dell'ente</t>
  </si>
  <si>
    <t>01.10.1 - 140/20000/1 - QUOTA PER  NUCLEO VALUTAZIONE PERSONALE (Ex Cap. 20000)</t>
  </si>
  <si>
    <t>01.11.1 - 790/11200/1 - STABILI COMUNALI - MANUTENZIONE ORDINARIA</t>
  </si>
  <si>
    <t>01.11.1 - 800/3651/1 - APPALTO SERVIZIO PULIZIA UFFICI E LOCALI COMUNALI (Ex Cap. 36501)</t>
  </si>
  <si>
    <t>01.11.1 - 800/10900/1 - UTENZE E CANONI UFFICI COMUNALI</t>
  </si>
  <si>
    <t>U.1.03.02.05.000 - Utenze e canoni</t>
  </si>
  <si>
    <t>01.11.1 - 800/10901/1 - SPESE SERVIZI VARI/RISCALD./ ECC. UFFICI (Ex Cap. 10901)</t>
  </si>
  <si>
    <t>01.11.1 - 800/10902/1 - SPESE SERVIZI VARI UFFICI (Ex Cap. 10902)</t>
  </si>
  <si>
    <t>01.11.1 - 800/11100/1 - MANUNTENZIONI VARIE EDIFICI COMUNALI-ACQUISTO MATERIALI AD USO CANTONIERE</t>
  </si>
  <si>
    <t>01.11.1 - 800/11104/1 - SPESE PER ENERGIA ELETTRICA EDIFICIO POLIVALENTE (Ex Cap. 11104)</t>
  </si>
  <si>
    <t>01.11.1 - 800/11105/1 - SPESE PER RISCALDAMENTO CENTRO POLIVALENTE (Ex Cap. 11105)</t>
  </si>
  <si>
    <t>01.11.1 - 800/11106/1 - FORNITURA ACQUA POTABILE EDIFICIO POLIVALENTE (Ex Cap. 11106)</t>
  </si>
  <si>
    <t>01.11.1 - 800/24010/1 - PNRR M1C1-1.4.5 MITD - PIATTAFORMA NOTIFICHE DIGITALI - CUP E61F2200378006</t>
  </si>
  <si>
    <t>01.11.1 - 800/24011/1 - PNRR M1C1-1.2 MITD - ABILITAZIONE AL CLOUD PER LE PA LOCALI - CUP E61F22001040006</t>
  </si>
  <si>
    <t>01.11.1 - 800/24012/1 - PNRR M1C1-1.4.3 MITD - ADOZIONE APP IO - CUP E61F22003970006</t>
  </si>
  <si>
    <t>01.11.1 - 800/24013/1 - PNRR M1C1-1.4.3 MITD - ADOZIONE PIATTAFORMA PAGOPA - CUP E61F22003960006</t>
  </si>
  <si>
    <t>01.11.1 - 800/24014/1 - PNRR M1C1-1.4.4 MITD - ESTENSIONE UTILIZZO PIATTAFORME NAZIONALI DI IDENTITA' DIGITALE -SPID CIE - CUP E61F22003980006</t>
  </si>
  <si>
    <t>01.11.1 - 800/25000/1 - PRESTAZIONI PROFESSION. PER STUDI E CONSULENZE INCARICHI VARI (Ex Cap. 25000)</t>
  </si>
  <si>
    <t>01.11.1 - 800/25001/1 - PRESTAZIONI PROFESSION. PER INCARICHI PROGETTI E CONSULENZE TECNICHE (Ex Cap. 25001)</t>
  </si>
  <si>
    <t>03.01.1 - 1120/33/1 - SPESE PER IL VESTIARIO DI SERVIZIO AL PERSONALE DI POLIZIA LOCALE</t>
  </si>
  <si>
    <t>03.01.1 - 1120/18100/1 - SPESE PER ACQUISTO BENI POLIZIA LOCALE</t>
  </si>
  <si>
    <t>03.01.1 - 1130/18000/1 - SPESE DI MANUTENZIONE AUTOMEZZI POLIZIA LOCALE</t>
  </si>
  <si>
    <t>03.01.1 - 1130/18200/1 - SPESE PER ACQUISTO SERVIZI POLIZIA LOCALE</t>
  </si>
  <si>
    <t>03.02.1 - 1120/5628/1 - MANUTENZIONE ORDINARIA IMPIANTO DI VIDEOSORVEGLIANZA</t>
  </si>
  <si>
    <t>U.1.03.02.09.004 - Manutenzione ordinaria e riparazioni di impianti e macchinari</t>
  </si>
  <si>
    <t>04.01.1 - 1450/36/1 - SPESE DI MANTENIMENTO E FUNZIONAMENTO SCUOLA DELL'INFANZIA - SERVIZI GENERALI</t>
  </si>
  <si>
    <t>04.01.1 - 1460/361/1 - UTENZE E CANONI SCUOLA DELL'INFANZIA</t>
  </si>
  <si>
    <t>04.01.1 - 1460/362/1 - SPESE DI FUNZIONAMENTO E MANUTENZIONE SCUOLA DELL'INFANZIA - SERVIZIO TECNICO</t>
  </si>
  <si>
    <t>04.02.1 - 1560/40/1 - SPESE DI MANTENIMENTO E FUNZIONAMENTO SCUOLA PRIMARIA - SERVIZI GENERALI</t>
  </si>
  <si>
    <t>04.02.1 - 1570/41/1 - UTENZE E CANONI SCUOLA PRIMARIA</t>
  </si>
  <si>
    <t>04.02.1 - 1570/42/1 - SPESE DI FUNZIONAMENTO E MANUTENZIONE SCUOLA PRIMARIA - SERVIZIO TECNICO</t>
  </si>
  <si>
    <t>04.06.1 - 1890/4250/1 - SPESE DI FUNZIONAMENTO E MANUTENZIONI MENSE SCOLASTICHE</t>
  </si>
  <si>
    <t>04.06.1 - 1900/4220/1 - SPESE PER SERVIZIO DI PRE/POST SCUOLA</t>
  </si>
  <si>
    <t>U.1.03.02.15.000 - Contratti di servizio pubblico</t>
  </si>
  <si>
    <t>U.1.03.02.15.999 - Altre spese per contratti di servizio pubblico</t>
  </si>
  <si>
    <t>04.06.1 - 1900/4270/1 - SPESE PER SERVIZIO MENSA SCOLASTICA</t>
  </si>
  <si>
    <t>U.1.03.02.15.006 - Contratti di servizio per le mense scolastiche</t>
  </si>
  <si>
    <t>04.07.1 - 1890/410/1 - FORNITURA GRATUITA DI LIBRI AGLI ALUNNI SCUOLA ELEMENTARE (Ex Cap. 41000)</t>
  </si>
  <si>
    <t>04.07.1 - 1900/4210/1 - ISTITUZIONE SERVIZIO DOPO SCUOLA (Ex Cap. 42100)</t>
  </si>
  <si>
    <t>05.02.1 - 2000/4700/1 - SPESE MANUTENZIONE E FUNZIONAMENTOBIBLIOTECA e ACQ. LIBRI/ (Ex Cap. 47000)</t>
  </si>
  <si>
    <t>05.02.1 - 2010/4702/1 - SPESE SERVIZI BIBLIOTECA (Ex Cap. 47002)</t>
  </si>
  <si>
    <t>05.02.1 - 2120/4930/1 - UTENZE E CANONI CENTRO CULTURALE ALBERTON</t>
  </si>
  <si>
    <t>05.02.1 - 2120/4931/1 - SPESE MANTENIMENTO E MANUTENZIONE CENTRO CULTURALE ALBERTON</t>
  </si>
  <si>
    <t>08.01.1 - 3110/5100/1 - SPESE PER LA FORMAZIONE E L'ADEGUAMENTO DEGLI STRUMENTI URBANISTICI: P.R.G.I. (Ex Cap. 51000)</t>
  </si>
  <si>
    <t>09.02.1 - 3660/6105/1 - SPESE PER MANUTENZIONE PARCHI E AREE VERDI</t>
  </si>
  <si>
    <t>09.02.1 - 3660/6115/1 - SPESE PER SERVIZI DI CURA E MANTENIMENTO DEL VERDE URBANO</t>
  </si>
  <si>
    <t>U.1.03.02.99.009 - Acquisto di sevizi per verde e arredo urbano</t>
  </si>
  <si>
    <t>09.03.1 - 3540/5802/1 - SACCHETTI RACCOLTA RIFIUTI (Ex Cap. 58002)</t>
  </si>
  <si>
    <t>09.03.1 - 3550/5805/1 - SPESE PER SERVIZIO DI RACCOLTA E SMALTIMENTO RIFIUTI</t>
  </si>
  <si>
    <t>U.1.03.02.15.004 - Contratti di servizio per la raccolta rifiuti</t>
  </si>
  <si>
    <t>09.03.1 - 3550/5810/1 - INTERVENTI PER PULIZIA STRADE (Ex Cap. 58100)</t>
  </si>
  <si>
    <t>09.04.1 - 3110/5170/1 - UTENZE E CANONI IMPIANTI SPORTIVI</t>
  </si>
  <si>
    <t>10.05.1 - 2780/6900/1 - MANUTENZIONE ORDINARIA DELLE STRADE COMUNALI (Ex Cap. 69000)</t>
  </si>
  <si>
    <t>10.05.1 - 2780/6910/1 - RIMOZIONE DELLA NEVE DALL'ABITATO (Ex Cap. 69100)</t>
  </si>
  <si>
    <t>10.05.1 - 2780/6920/1 - SPESE GESTIONE AUTOMEZZI- ATTREZZ./ SERV. TECNICI/ (Ex Cap. 69200)</t>
  </si>
  <si>
    <t>10.05.1 - 2890/7000/1 - CONSUMO DI ENERGIA ELETTRICA PER LA PUBBLICA ILLUMINAZIONE (Ex Cap. 70000)</t>
  </si>
  <si>
    <t>10.05.1 - 2890/7010/1 - SPESE DI GESTIONE E MANUTENZIONE IMPIANTI DI ILLUMINAZIONE PUBBLICA</t>
  </si>
  <si>
    <t>11.01.1 - 3330/6110/1 - SPESE FUNZIONAM. GRUPPO PROTEZIONE CIVILE (Ex Cap. 61100)</t>
  </si>
  <si>
    <t>12.03.1 - 4100/11503/1 - UTENZE E CANONI SALA COMUNALE VIA ROMA</t>
  </si>
  <si>
    <t>12.09.1 - 4200/5202/1 - CIMITERI COMUNALI - MANUTENZIONE ORDINARIA E RIPARAZIONI</t>
  </si>
  <si>
    <t>12.09.1 - 4210/5180/1 - CIMITERI COMUNALI - SERVIZI CIMITERIALI</t>
  </si>
  <si>
    <t>13.07.1 - 3880/5115/1 - SERVIZIO STERILIZZZAZIONE GATTI RANDAGI</t>
  </si>
  <si>
    <t>U.1.03.02.11.999 - Altre prestazioni professionali e specialistiche n.a.c.</t>
  </si>
  <si>
    <t>13.07.1 - 3880/6450/1 - SERVIZIO AMBULATORIO INFERMIERISTICO DEDICATO AI PRELIEVI EMATICI</t>
  </si>
  <si>
    <t>U.1.03.02.18.000 - Servizi sanitari</t>
  </si>
  <si>
    <t>U.1.03.02.18.999 - Altri acquisti di servizi sanitari n.a.c.</t>
  </si>
  <si>
    <t>01.01.1 - 30/1200/1 - RIMBORSO PERMESSI AMMINISTRATORI A IMPRESA PRIVATA (Artt. 79 e 80 del TUEL)</t>
  </si>
  <si>
    <t>U.1.04.03.99.000 - Trasferimenti correnti a altre imprese</t>
  </si>
  <si>
    <t>U.1.04.03.99.999 - Trasferimenti correnti a altre imprese</t>
  </si>
  <si>
    <t>01.01.1 - 50/21100/1 - CONTRIBUTI ASSOCIATIVI Annuali - (Ex Cap. 21100)</t>
  </si>
  <si>
    <t>01.02.1 - 10/31002/1 - TRASFERIMENTO AL COMUNE IVREA PER SPESE LEGALI</t>
  </si>
  <si>
    <t>U.1.04.01.02.000 - Trasferimenti correnti a Amministrazioni Locali</t>
  </si>
  <si>
    <t>U.1.04.01.02.003 - Trasferimenti correnti a Comuni</t>
  </si>
  <si>
    <t>01.03.1 - 270/4606/1 - TRASFERIMENTI AL MEF PER CONTENIMENTO SPESA</t>
  </si>
  <si>
    <t>U.1.04.01.01.000 - Trasferimenti correnti a Amministrazioni Centrali</t>
  </si>
  <si>
    <t>U.1.04.01.01.020 - Trasferimenti correnti al Ministero dell'economia in attuazione di norme in materia di contenimento di spesa</t>
  </si>
  <si>
    <t>01.06.1 - 600/23010/99 - TRASFERIMENTO AL GAL PER COORDINAMENTO FSC SU AMBITO CANAVESANO</t>
  </si>
  <si>
    <t>U.1.04.03.02.000 - Trasferimenti correnti a altre imprese partecipate</t>
  </si>
  <si>
    <t>U.1.04.03.02.001 - Trasferimenti correnti a altre imprese partecipate</t>
  </si>
  <si>
    <t>01.06.1 - 600/23011/1 - TRASFERIMENTO COMUNE BOLLENGO COMPARTECIPAZIONE SPESA CONCORSO CANTONIERE</t>
  </si>
  <si>
    <t>01.06.1 - 600/23012/1 - TRASFERIMENTO AL COMUNE DI SETTIMO ROTTARE PER CONVENZIONE CANTONIERE (18 ORE SETTIMANALI)</t>
  </si>
  <si>
    <t>01.07.1 - 680/14000/1 - SPESE PER LA COMMISSIONE ELETTORALE MANDAMENTALE (Ex Cap. 14000)</t>
  </si>
  <si>
    <t>03.02.1 - 1150/5629/1 - TRASFERIMENTO AL COMUNE DI BUROLO PER MANUTENZIONE IMPIANTO VIDEOSORVEGLIANZA</t>
  </si>
  <si>
    <t>04.02.1 - 1590/406/1 - TRASFERIMENTO PER ATTIVITA' PRESSO SCUOLE ELEMENTARI / ALLA DIREZIONE DIDATTICA 1 CIRCOLO / (Ex Cap. 40600)</t>
  </si>
  <si>
    <t>04.02.1 - 1590/408/1 - TRASFERIMENTO AL COMUNE DI IVREA PER SPESE SCOLAST. / DIREZIONE DIDATTICA / (Ex Cap. 40800)</t>
  </si>
  <si>
    <t>04.02.1 - 1700/4302/1 - QUOTA PARTE SPESA a Comune Burolo per SCUOLA MEDIA- Burolo - SERVIZIO ASSOCIATO ( Burolo-Bollengo-Cascinette-Chiaverano ) (Ex Cap. 43002)</t>
  </si>
  <si>
    <t>04.06.1 - 1920/1920/99 - SPESE PER TRASFERIMENTO CONVENZIONE SERVIZI SCOLASTICI CON CHIAVERANO</t>
  </si>
  <si>
    <t>04.07.1 - 1920/413/1 - RIMBORSO COSTO BUONI MENSA - (Ex Cap. 41003)</t>
  </si>
  <si>
    <t>U.1.04.02.05.000 - Altri trasferimenti a famiglie</t>
  </si>
  <si>
    <t>05.02.1 - 2140/5000/1 - CONTRIBUTO AL CENTRO ETNOLOGICO CANAVESANO (Ex Cap. 50000)</t>
  </si>
  <si>
    <t>U.1.04.04.01.000 - Trasferimenti correnti a Istituzioni Sociali Private</t>
  </si>
  <si>
    <t>06.01.1 - 2470/14502/1 - CONTRIBUTO SPESE PER ASSOCIAZ. SPORT. RICREAT. /E MANIFESTAZIONI VARIE (Ex Cap. 14502)</t>
  </si>
  <si>
    <t>06.02.1 - 3790/2368/1 - TRASFERIMENTO A FAMIGLIE CONTRIBUTO CENTRI ESTIVI</t>
  </si>
  <si>
    <t>U.1.04.02.05.999 - Altri trasferimenti a famiglie n.a.c.</t>
  </si>
  <si>
    <t>09.02.1 - 3680/5120/1 - CONTRIBUTO Gruppo Alpini / (Ex Cap. 51200)</t>
  </si>
  <si>
    <t>09.03.1 - 3570/5830/1 - QUOTA CONSORZIO CANAVESANO AMBIENTE / (Ex Cap. 58300)</t>
  </si>
  <si>
    <t>09.04.1 - 3460/5720/1 - Quota a REGIONE per CANONI DEMANIALI USO PERTIN. IDRAULICHE ( Local. Ruina ) - (Ex Cap. 57200)</t>
  </si>
  <si>
    <t>11.01.1 - 3350/6113/1 - QUOTA SPESE ATTIVITA' PROTEZIONE CIVILE / (PROGETTO CON IVREA ALBIANO ECC. ) (Ex Cap. 61103)</t>
  </si>
  <si>
    <t>12.01.1 - 3790/6275/1 - TRASFERIMENTO CONTRIBUTO  AD ASILO NIDO PRIVATO</t>
  </si>
  <si>
    <t>12.02.1 - 4120/4120/99 - TRASFERIMENTI ALLE FAMIGLIE PER TRASPORTO STUDENTI DISABILI</t>
  </si>
  <si>
    <t>U.1.04.02.02.000 - Interventi assistenziali</t>
  </si>
  <si>
    <t>U.1.04.02.02.999 - Altri assegni e sussidi assistenziali</t>
  </si>
  <si>
    <t>12.02.1 - 4120/4125/99 - TRASFERIMENTI AL CONSORZIO IN.RE.TE. ASSISTENZA SCOLASTICA SPECIALISTICA ALUNNI DISABILI</t>
  </si>
  <si>
    <t>U.1.04.01.02.018 - Trasferimenti correnti a Consorzi di enti locali</t>
  </si>
  <si>
    <t>12.05.1 - 4120/6530/1 - INTERVENTI SOCIALI (Ex Cap. 65300)</t>
  </si>
  <si>
    <t>12.06.1 - 4120/6520/1 - INTERVENTI PER SOSTEGNO ALLA LOCAZIONE (Ex Cap. 65200)</t>
  </si>
  <si>
    <t>12.07.1 - 3900/6510/1 - TRASFERIMENTI AL CONSORZIO IN.RE.TE PER SERVIZI SOCIO-ASSISTENZIALI</t>
  </si>
  <si>
    <t>13.07.1 - 3680/5110/1 - QUOTA PARTE PROGRAMMA LOTTA BIOLOGICA ALLE ZANZARE</t>
  </si>
  <si>
    <t>13.07.1 - 3900/6583/1 - CONTRIBUTO CANILE PER SERVIZIO CANI RANDAGI - (Ex Cap. 65803)</t>
  </si>
  <si>
    <t>14.02.1 - 820/21700/1 - QUOTA SPESE GESTIONE ASSOCIATA SPORTELLO UNICO ATTIVITA' PRODUTTIVE (Ex Cap. 21700)</t>
  </si>
  <si>
    <t>50.01.1 - 11050/9250/1 - INTERESSI PASSIVI SU MUTUI</t>
  </si>
  <si>
    <t>U.1.07.05.04.000 - Interessi passivi su finanziamenti a medio lungo termine a Imprese</t>
  </si>
  <si>
    <t>01.01.1 - 50/1012/1 - RIMBORSI AD AMMINISTRAZIONI CENTRALI DI SOMME NON DOVUTE O INCASSATE IN ECCESSO</t>
  </si>
  <si>
    <t>U.1.09.99.01.000 - Rimborsi di parte corrente ad Amministrazioni Centrali di somme non dovute o incassate in eccesso</t>
  </si>
  <si>
    <t>U.1.09.99.01.001 - Rimborsi di parte corrente ad Amministrazioni Centrali di somme non dovute o incassate in eccesso</t>
  </si>
  <si>
    <t>01.02.1 - 160/4500/99 - QUOTA PER SERVIZIO SEGRETERIA IN CONVENZIONE</t>
  </si>
  <si>
    <t>U.1.09.01.01.000 - Rimborsi per spese di personale (comando, distacco, fuori ruolo, convenzioni, ecc…)</t>
  </si>
  <si>
    <t>U.1.09.01.01.001 - Rimborsi per spese di personale (comando, distacco, fuori ruolo, convenzioni, ecc…)</t>
  </si>
  <si>
    <t>01.04.1 - 380/7630/1 - RIMBORSI DI IMPOSTE E TASSE DI NATURA CORRENTE</t>
  </si>
  <si>
    <t>U.1.09.02.01.000 - Rimborsi di imposte e tasse di natura corrente</t>
  </si>
  <si>
    <t>U.1.09.02.01.001 - Rimborsi di imposte e tasse di natura corrente</t>
  </si>
  <si>
    <t>12.05.1 - 4150/6537/1 - QUOTE COMPENSATIVE MINOR INTROITO TARSU - Per AGEVOLAZIONI SPECIALI (ISE) - (Ex Cap. 65307)</t>
  </si>
  <si>
    <t>01.03.1 - 400/7640/1 - VERSAMENTI IVA A DEBITO PER LE GESTIONI COMMERCIALI</t>
  </si>
  <si>
    <t>U.1.10.03.01.000 - Versamenti IVA a debito per le gestioni commerciali</t>
  </si>
  <si>
    <t>U.1.10.03.01.001 - Versamenti IVA a debito per le gestioni commerciali</t>
  </si>
  <si>
    <t>01.05.1 - 470/12000/1 - ONERI PER LE ASSICURAZIONI (Ex Cap. 12000)</t>
  </si>
  <si>
    <t>U.1.10.04.01.000 - Premi di assicurazione contro i danni</t>
  </si>
  <si>
    <t>20.01.1 - 880/9999/1 - FONDO DI RISERVA DI CASSA (Ex Cap. 99999)</t>
  </si>
  <si>
    <t>U.1.10.01.01.000 - Fondo di riserva</t>
  </si>
  <si>
    <t>01.02.2 - 5830/7975/1 - SPESE STRAORDINARIE MANUTENZIONE PATRIMONIO COMUNALE</t>
  </si>
  <si>
    <t>U.2.02.01.09.000 - Beni immobili</t>
  </si>
  <si>
    <t>01.02.2 - 5870/7955/1 - ACQUISTO ATTREZZATURE UFFICI COMUNALI</t>
  </si>
  <si>
    <t>U.2.02.01.05.000 - Attrezzature</t>
  </si>
  <si>
    <t>01.02.2 - 5870/7975/2 - FORNITURE STRAORDINARIE PATRIMONIO COMUNALE</t>
  </si>
  <si>
    <t>01.02.2 - 6270/8460/1 - ACQUISTI MATERIALE INFORMATICO / HARDWARE</t>
  </si>
  <si>
    <t>U.2.02.01.07.000 - Hardware</t>
  </si>
  <si>
    <t>01.03.2 - 140/4607/99 - SPESE STRAORDINARIE PER GESTIONE INVENTARIO</t>
  </si>
  <si>
    <t>U.2.02.03.99.000 - Spese di investimento per beni immateriali n.a.c.</t>
  </si>
  <si>
    <t>U.2.02.03.99.001 - Spese di investimento per beni immateriali n.a.c.</t>
  </si>
  <si>
    <t>01.05.2 - 6130/6131/99 - PNRR M2C4-2.2 - EFFICIENTAMENTO ENERGETICO EDIFICIO MUNICIPALE ED EDIFICI COMUNALI - CUP E64J23000400006</t>
  </si>
  <si>
    <t>01.05.2 - 7170/8120/1 - MOBILI E ARREDI</t>
  </si>
  <si>
    <t>U.2.02.01.03.000 - Mobili e arredi</t>
  </si>
  <si>
    <t>01.06.2 - 6230/31006/1 - LAVORI DI PIANTUMAZIONE SIEPE PRESSO CIMITERO COMUNALE</t>
  </si>
  <si>
    <t>U.2.02.01.09.015 - Cimiteri</t>
  </si>
  <si>
    <t>01.07.2 - 10/6371/1 - CONTRIBUTO PNRR MISURA 1.4.4. - ESTENSIONE DELL'UTILIZZO DELL'ANAGRAFE NAZIONALE DIGITALE ANPR - CUP  00000000</t>
  </si>
  <si>
    <t>U.2.02.03.02.000 - Software</t>
  </si>
  <si>
    <t>03.02.2 - 6770/6770/99 - INSTALLAZIONE IMPIANTO VIDEOSORVEGLIANZA</t>
  </si>
  <si>
    <t>U.2.02.01.04.000 - Impianti e macchinari</t>
  </si>
  <si>
    <t>U.2.02.01.04.002 - Impianti</t>
  </si>
  <si>
    <t>04.02.2 - 7130/7130/99 - MANUTENZIONE STRAORDINARIA EDIFICIO SCOLASTICO - SCUOLA PRIMARIA</t>
  </si>
  <si>
    <t>U.2.02.01.09.003 - Fabbricati ad uso scolastico</t>
  </si>
  <si>
    <t>04.06.2 - 7170/7190/99 - ACQUISTO E MANUTENZIONE STRAORDINARIA ATTREZZATURE MENSA SCOLASTICA</t>
  </si>
  <si>
    <t>05.02.2 - 7570/8155/99 - BIBLIOTECA ACQUISTI APPARECCHIATURE/ATTREZZATURE</t>
  </si>
  <si>
    <t>05.02.2 - 7570/8156/99 - ACQUISTO ATTREZZATURE BIBLIOTECA COMUNALE</t>
  </si>
  <si>
    <t>U.2.02.01.05.999 - Attrezzature n.a.c.</t>
  </si>
  <si>
    <t>06.01.2 - 7830/7832/99 - MANUTENZIONE STRAORD. IMPIANTI SPORTIVI - FINANZIATO DA FONDO SVILUPPO E COESIONE</t>
  </si>
  <si>
    <t>U.2.02.01.09.016 - Impianti sportivi</t>
  </si>
  <si>
    <t>10.05.2 - 8230/8240/99 - LAVORI DI REALIZZAZIONE INFRASTRUTTURE STRADALI</t>
  </si>
  <si>
    <t>U.2.02.01.09.012 - Infrastrutture stradali</t>
  </si>
  <si>
    <t>10.05.2 - 8230/9080/99 - INTERVENTI su STRADE / CANTON CROTTA</t>
  </si>
  <si>
    <t>10.05.2 - 8230/9093/1 - INTERVENTI STRAORDINARI SU STRADE // (Ex Cap. 90903)</t>
  </si>
  <si>
    <t>10.05.2 - 8250/8782/1 - FORNITURA TRANSENNE PER STRADE COMUNALI</t>
  </si>
  <si>
    <t>11.01.2 - 8770/8770/99 - ACQUISTO ATTREZZATURE E DPI PROTEZIONE CIVILE</t>
  </si>
  <si>
    <t>12.09.2 - 6280/8541/1 - INCARICO PROFESSIONALE PER PREDISPOSIZIONE PROGETTO REALIZZAZIONE LOCULI/OSSARI</t>
  </si>
  <si>
    <t>U.2.02.03.05.000 - Incarichi professionali per la realizzazione di investimenti</t>
  </si>
  <si>
    <t>U.2.02.03.05.001 - Incarichi professionali per la realizzazione di investimenti</t>
  </si>
  <si>
    <t>12.09.2 - 9530/8540/1 - REALIZZAZIONE LOCULI CIMITERIALI (Ex Cap. 85400)</t>
  </si>
  <si>
    <t>12.09.2 - 9530/8570/1 - MANUTENZ. STRAORDINARIE CIMITERO (Ex Cap. 85700)</t>
  </si>
  <si>
    <t>12.09.2 - 9530/8572/1 - INTERVENTO DI MESSA IN SICUREZZA ANTINCENDIO COMPLESSO CIMITERIALE (BANDO CRT ANNO 2025)</t>
  </si>
  <si>
    <t>12.09.2 - 9550/31104/1 - MANUTENZIONE STRAORDINARIA CAPPELLA CIMITERIALE</t>
  </si>
  <si>
    <t>U.2.02.01.09.999 - Beni immobili n.a.c.</t>
  </si>
  <si>
    <t>12.09.2 - 9580/31004/1 - INTERVENTI DI MANUTENZIONE STRAORDINARIA CAPPELLA CONIUGI CROTTA C/O CIMITERO COMUNALE</t>
  </si>
  <si>
    <t>U.2.02.03.06.000 - Manutenzione straordinaria su beni di terzi</t>
  </si>
  <si>
    <t>U.2.02.03.06.999 - Manutenzione straordinaria su altri beni di terzi</t>
  </si>
  <si>
    <t>12.09.2 - 9590/8630/1 - RIMBORSO PER RETROCESSIONE LOCULI (Ex Cap. 86300)</t>
  </si>
  <si>
    <t>04.02.2 - 7290/8332/1 - Quota SP. INVESTIMENTO SCUOLA . Second. 1° Grado- Sc. Media- BUROLO - (Ex Cap. 83302)</t>
  </si>
  <si>
    <t>U.2.03.01.02.000 - Contributi agli investimenti a Amministrazioni Locali</t>
  </si>
  <si>
    <t>U.2.03.01.02.003 - Contributi agli investimenti a Comuni</t>
  </si>
  <si>
    <t>01.05.2 - 6170/7950/1 - SPESE MANUTENZIONE STRAORDINARIA MEZZO DI SERVIZIO (PIAGGIO PORTER) (Ex Cap. 79500)</t>
  </si>
  <si>
    <t>U.2.05.99.99.000 - Altre spese in conto capitale n.a.c.</t>
  </si>
  <si>
    <t>01.06.2 - 6250/31005/1 - REALIZZAZIONE CANCELLO PER AREA SGAMBAMENTO CANI</t>
  </si>
  <si>
    <t>U.2.05.99.99.999 - Altre spese in conto capitale n.a.c.</t>
  </si>
  <si>
    <t>01.06.2 - 6250/31005/99 - REALIZZAZIONE CANCELLO PER ACCESSO BIBLIOTECA</t>
  </si>
  <si>
    <t>50.02.4 - 11050/9200/1 - QUOTE DI CAPITALE PER AMMORTAMENTO DI MUTUI PER INVESTIMENTI (Ex Cap. 92000)</t>
  </si>
  <si>
    <t>U.4.03.01.04.000 - Rimborso Mutui e altri finanziamenti a medio lungo termine a Imprese</t>
  </si>
  <si>
    <t>99.01.7 - 13530/9300/1 - VERSAMENTO DELLE RITENUTE PREVID. ED ASSISTENZ. PER IL PERSONALE (Ex Cap. 93000)</t>
  </si>
  <si>
    <t>U.7.01.02.02.000 - Versamenti di ritenute previdenziali e assistenziali su Redditi da lavoro dipendente riscosse per conto terzi</t>
  </si>
  <si>
    <t>99.01.7 - 13540/9400/1 - VERSAMENTO DELLE RITENUTE ERARIALI  PERSONALE ED ASSIMILATI (Ex Cap. 94000)</t>
  </si>
  <si>
    <t>U.7.01.02.01.000 - Versamenti di ritenute erariali su Redditi da lavoro dipendente riscosse per conto terzi</t>
  </si>
  <si>
    <t>99.01.7 - 13540/9450/1 - VERSAMENTO RITENUTE FISCALI SU LAVORO AUTONOMO</t>
  </si>
  <si>
    <t>U.7.01.03.01.000 - Versamenti di ritenute erariali su Redditi da lavoro autonomo per conto terzi</t>
  </si>
  <si>
    <t>U.7.01.03.01.001 - Versamenti di ritenute erariali su Redditi da lavoro autonomo per conto terzi</t>
  </si>
  <si>
    <t>99.01.7 - 13540/9970/1 - VERSAMENTO IVA  SPLIT PAYMENT (ISTITUZIONALE)</t>
  </si>
  <si>
    <t>U.7.01.01.02.000 - Versamento delle ritenute per scissione contabile IVA (split payment)</t>
  </si>
  <si>
    <t>U.7.01.01.02.001 - Versamento delle ritenute per scissione contabile IVA (split payment)</t>
  </si>
  <si>
    <t>99.01.7 - 13540/9976/1 - VERSAMENTO DELLA RITENUTA DEL 4% SUI CONTRIBUTI PUBBLICI</t>
  </si>
  <si>
    <t>U.7.01.01.01.000 - Versamento della ritenuta del 4% sui contributi pubblici</t>
  </si>
  <si>
    <t>U.7.01.01.01.001 - Versamento della ritenuta del 4% sui contributi pubblici</t>
  </si>
  <si>
    <t>99.01.7 - 13550/7100/1 - SPESE NON ANDATE A BUON FINE</t>
  </si>
  <si>
    <t>U.7.01.99.01.000 - Spese non andate a buon fine</t>
  </si>
  <si>
    <t>U.7.01.99.01.001 - Spese non andate a buon fine</t>
  </si>
  <si>
    <t>99.01.7 - 13550/9500/1 - VERSAMENTO DI ALTRE RITENUTE AL PERSONALE PER CONTO DI TERZI (Ex Cap. 95000)</t>
  </si>
  <si>
    <t>U.7.01.02.99.000 - Altri versamenti di ritenute al personale dipendente per conto di terzi</t>
  </si>
  <si>
    <t>99.01.7 - 13580/9800/1 - ANTICIPAZIONI DI FONDI PER IL SERVIZIO DI ECONOMATO (Ex Cap. 98000)</t>
  </si>
  <si>
    <t>U.7.01.99.03.000 - Costituzione fondi economali e carte aziendali</t>
  </si>
  <si>
    <t>99.01.7 - 13560/9600/1 - RESTITUZIONE DEPOSITI CAUZIONALI (Ex Cap. 96000)</t>
  </si>
  <si>
    <t>U.7.02.04.02.000 - Restituzione di depositi cauzionali o contrattuali di terzi</t>
  </si>
  <si>
    <t>99.01.7 - 13570/9700/1 - SERVIZI PER CONTO DI TERZI (Ex Cap. 97000)</t>
  </si>
  <si>
    <t>U.7.02.99.99.000 - Altre uscite per conto terzi n.a.c.</t>
  </si>
  <si>
    <t>99.01.7 - 13570/9700/2 - CIE CARTE D'IDENTITÀ ELETTRONICHE - QUOTA MINISTERO DELL'INTERNO (€ 16,79)</t>
  </si>
  <si>
    <t>U.7.02.01.02.000 - Acquisto di servizi per conto di terzi</t>
  </si>
  <si>
    <t>U.7.02.01.02.001 - Acquisto di servizi per conto di terzi</t>
  </si>
  <si>
    <t>99.01.7 - 13570/9710/1 - VERSAMENTO TEFA</t>
  </si>
  <si>
    <t>U.7.02.05.01.000 - Versamenti di imposte e tasse di natura corrente riscosse per conto di terzi</t>
  </si>
  <si>
    <t>U.7.02.05.01.001 - Versamenti di imposte e tasse di natura corrente riscosse per conto di terzi</t>
  </si>
  <si>
    <t>99.01.7 - 13590/9900/1 - RESTITUZIONE DI DEPOSITI CONTRATTUALI E D'ASTA (Ex Cap. 99000)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</si>
</sst>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 #,##0\ &quot;€&quot;_-;\-* #,##0\ &quot;€&quot;_-;_-* &quot;-&quot;\ &quot;€&quot;_-;_-@_-"/>
    <numFmt numFmtId="41" formatCode="_-* #,##0\ _€_-;\-* #,##0\ _€_-;_-* &quot;-&quot;\ _€_-;_-@_-"/>
    <numFmt numFmtId="44" formatCode="_-* #,##0.00\ &quot;€&quot;_-;\-* #,##0.00\ &quot;€&quot;_-;_-* &quot;-&quot;??\ &quot;€&quot;_-;_-@_-"/>
    <numFmt numFmtId="164" formatCode="_-* #,##0.00_-;\-* #,##0.00_-;_-* &quot;-&quot;??_-;_-@_-"/>
    <numFmt numFmtId="165" formatCode="#,##0_ ;[Red]\-#,##0\ "/>
  </numFmts>
  <fonts count="29">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val="single"/>
      <sz val="10"/>
      <color rgb="FF000000"/>
      <name val="Calibri"/>
      <family val="2"/>
    </font>
    <font>
      <u val="single"/>
      <sz val="11"/>
      <color theme="1"/>
      <name val="Calibri"/>
      <family val="2"/>
    </font>
    <font>
      <u val="single"/>
      <sz val="11"/>
      <color rgb="FF000000"/>
      <name val="Calibri"/>
      <family val="2"/>
    </font>
  </fonts>
  <fills count="3">
    <fill>
      <patternFill/>
    </fill>
    <fill>
      <patternFill patternType="gray125"/>
    </fill>
    <fill>
      <patternFill patternType="solid">
        <fgColor theme="0" tint="-0.24994"/>
        <bgColor indexed="64"/>
      </patternFill>
    </fill>
  </fills>
  <borders count="109">
    <border>
      <left/>
      <right/>
      <top/>
      <bottom/>
      <diagonal/>
    </border>
    <border>
      <left style="double"/>
      <right style="thin"/>
      <top style="double"/>
      <bottom style="double"/>
    </border>
    <border>
      <left style="thin"/>
      <right style="thin"/>
      <top style="double"/>
      <bottom style="double"/>
    </border>
    <border>
      <left/>
      <right/>
      <top/>
      <bottom style="double"/>
    </border>
    <border>
      <left style="thin"/>
      <right style="double"/>
      <top style="double"/>
      <bottom style="double"/>
    </border>
    <border>
      <left style="double"/>
      <right style="thin"/>
      <top style="thin"/>
      <bottom style="double"/>
    </border>
    <border>
      <left style="thin"/>
      <right style="thin"/>
      <top style="thin"/>
      <bottom style="double"/>
    </border>
    <border>
      <left/>
      <right style="thin"/>
      <top style="thin"/>
      <bottom style="double"/>
    </border>
    <border>
      <left style="thin"/>
      <right style="double"/>
      <top style="thin"/>
      <bottom style="double"/>
    </border>
    <border>
      <left style="double"/>
      <right/>
      <top/>
      <bottom/>
    </border>
    <border>
      <left style="double"/>
      <right/>
      <top/>
      <bottom style="double"/>
    </border>
    <border>
      <left style="double"/>
      <right/>
      <top style="double"/>
      <bottom style="double"/>
    </border>
    <border>
      <left/>
      <right/>
      <top style="double"/>
      <bottom style="double"/>
    </border>
    <border>
      <left style="double"/>
      <right style="thin"/>
      <top style="double"/>
      <bottom/>
    </border>
    <border>
      <left style="thin"/>
      <right/>
      <top/>
      <bottom/>
    </border>
    <border>
      <left style="double"/>
      <right style="thin"/>
      <top/>
      <bottom/>
    </border>
    <border>
      <left style="thin"/>
      <right style="double"/>
      <top/>
      <bottom/>
    </border>
    <border>
      <left style="double"/>
      <right style="double"/>
      <top style="double"/>
      <bottom style="double"/>
    </border>
    <border>
      <left style="double"/>
      <right/>
      <top style="double">
        <color rgb="FF000000"/>
      </top>
      <bottom style="double">
        <color rgb="FF000000"/>
      </bottom>
    </border>
    <border>
      <left/>
      <right style="double"/>
      <top/>
      <bottom/>
    </border>
    <border>
      <left style="double"/>
      <right style="double"/>
      <top/>
      <bottom/>
    </border>
    <border>
      <left style="double"/>
      <right style="double"/>
      <top/>
      <bottom style="double"/>
    </border>
    <border>
      <left style="double"/>
      <right style="thin"/>
      <top style="double"/>
      <bottom style="thin"/>
    </border>
    <border>
      <left style="thin"/>
      <right style="thin"/>
      <top style="double"/>
      <bottom style="thin"/>
    </border>
    <border>
      <left style="thin"/>
      <right style="double"/>
      <top style="double"/>
      <bottom style="thin"/>
    </border>
    <border>
      <left style="double"/>
      <right style="thin"/>
      <top style="thin"/>
      <bottom style="thin"/>
    </border>
    <border>
      <left/>
      <right style="thin"/>
      <top style="thin"/>
      <bottom style="thin"/>
    </border>
    <border>
      <left style="thin"/>
      <right style="thin"/>
      <top style="thin"/>
      <bottom style="thin"/>
    </border>
    <border>
      <left style="thin"/>
      <right style="double"/>
      <top style="thin"/>
      <bottom style="thin"/>
    </border>
    <border>
      <left style="thin"/>
      <right/>
      <top style="thin"/>
      <bottom style="thin"/>
    </border>
    <border>
      <left style="double"/>
      <right style="thin"/>
      <top style="thin"/>
      <bottom/>
    </border>
    <border>
      <left/>
      <right style="thin"/>
      <top style="thin"/>
      <bottom/>
    </border>
    <border>
      <left style="thin"/>
      <right style="thin"/>
      <top style="thin"/>
      <bottom/>
    </border>
    <border>
      <left style="thin"/>
      <right/>
      <top style="thin"/>
      <bottom/>
    </border>
    <border>
      <left style="thin"/>
      <right style="double"/>
      <top style="thin"/>
      <bottom/>
    </border>
    <border>
      <left style="double"/>
      <right style="thin"/>
      <top style="double">
        <color rgb="FF000000"/>
      </top>
      <bottom style="double">
        <color rgb="FF000000"/>
      </bottom>
    </border>
    <border>
      <left style="thin"/>
      <right style="thin"/>
      <top style="double">
        <color rgb="FF000000"/>
      </top>
      <bottom style="double">
        <color rgb="FF000000"/>
      </bottom>
    </border>
    <border>
      <left style="thin"/>
      <right style="thin"/>
      <top style="double">
        <color rgb="FF000000"/>
      </top>
      <bottom/>
    </border>
    <border>
      <left style="thin"/>
      <right style="double"/>
      <top style="double">
        <color rgb="FF000000"/>
      </top>
      <bottom/>
    </border>
    <border>
      <left style="double"/>
      <right style="thin"/>
      <top style="double">
        <color rgb="FF000000"/>
      </top>
      <bottom style="double"/>
    </border>
    <border>
      <left style="thin"/>
      <right style="thin"/>
      <top style="double">
        <color rgb="FF000000"/>
      </top>
      <bottom style="double"/>
    </border>
    <border>
      <left style="thin"/>
      <right style="double"/>
      <top style="double">
        <color rgb="FF000000"/>
      </top>
      <bottom style="double"/>
    </border>
    <border>
      <left style="double">
        <color rgb="FF000000"/>
      </left>
      <right style="thin">
        <color rgb="FF000000"/>
      </right>
      <top style="double">
        <color rgb="FF000000"/>
      </top>
      <bottom style="thin">
        <color rgb="FF000000"/>
      </bottom>
    </border>
    <border>
      <left style="thin">
        <color rgb="FF000000"/>
      </left>
      <right style="thin">
        <color rgb="FF000000"/>
      </right>
      <top style="double">
        <color rgb="FF000000"/>
      </top>
      <bottom style="thin">
        <color rgb="FF000000"/>
      </bottom>
    </border>
    <border>
      <left style="thin">
        <color rgb="FF000000"/>
      </left>
      <right style="double"/>
      <top style="double">
        <color rgb="FF000000"/>
      </top>
      <bottom style="thin">
        <color rgb="FF000000"/>
      </bottom>
    </border>
    <border>
      <left style="double">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double"/>
      <top style="thin">
        <color rgb="FF000000"/>
      </top>
      <bottom style="thin">
        <color rgb="FF000000"/>
      </bottom>
    </border>
    <border>
      <left style="double">
        <color rgb="FF000000"/>
      </left>
      <right style="thin">
        <color rgb="FF000000"/>
      </right>
      <top style="thin"/>
      <bottom style="thin"/>
    </border>
    <border>
      <left style="thin">
        <color rgb="FF000000"/>
      </left>
      <right style="thin">
        <color rgb="FF000000"/>
      </right>
      <top style="thin"/>
      <bottom style="thin"/>
    </border>
    <border>
      <left style="thin">
        <color rgb="FF000000"/>
      </left>
      <right style="double"/>
      <top style="thin"/>
      <bottom style="thin"/>
    </border>
    <border>
      <left style="double">
        <color rgb="FF000000"/>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double"/>
      <top/>
      <bottom style="thin">
        <color rgb="FF000000"/>
      </bottom>
    </border>
    <border>
      <left style="double">
        <color rgb="FF000000"/>
      </left>
      <right style="thin">
        <color rgb="FF000000"/>
      </right>
      <top/>
      <bottom style="double">
        <color rgb="FF000000"/>
      </bottom>
    </border>
    <border>
      <left style="thin">
        <color rgb="FF000000"/>
      </left>
      <right style="thin">
        <color rgb="FF000000"/>
      </right>
      <top/>
      <bottom style="double">
        <color rgb="FF000000"/>
      </bottom>
    </border>
    <border>
      <left style="thin">
        <color rgb="FF000000"/>
      </left>
      <right style="double"/>
      <top/>
      <bottom style="double">
        <color rgb="FF000000"/>
      </bottom>
    </border>
    <border>
      <left style="double">
        <color rgb="FF000000"/>
      </left>
      <right style="thin">
        <color rgb="FF000000"/>
      </right>
      <top style="double"/>
      <bottom/>
    </border>
    <border>
      <left style="thin">
        <color rgb="FF000000"/>
      </left>
      <right style="thin">
        <color rgb="FF000000"/>
      </right>
      <top style="double"/>
      <bottom/>
    </border>
    <border>
      <left style="thin">
        <color rgb="FF000000"/>
      </left>
      <right style="double"/>
      <top style="double"/>
      <bottom/>
    </border>
    <border>
      <left style="thin"/>
      <right style="thin"/>
      <top style="double"/>
      <bottom/>
    </border>
    <border>
      <left style="thin"/>
      <right style="double"/>
      <top style="double"/>
      <bottom/>
    </border>
    <border>
      <left style="thin"/>
      <right style="thin"/>
      <top/>
      <bottom style="double"/>
    </border>
    <border>
      <left style="thin"/>
      <right/>
      <top/>
      <bottom style="double"/>
    </border>
    <border>
      <left/>
      <right/>
      <top style="double"/>
      <bottom/>
    </border>
    <border>
      <left style="thin"/>
      <right style="thin"/>
      <top/>
      <bottom/>
    </border>
    <border>
      <left style="thin"/>
      <right style="thin"/>
      <top/>
      <bottom style="double">
        <color rgb="FF000000"/>
      </bottom>
    </border>
    <border>
      <left style="thin"/>
      <right style="double"/>
      <top/>
      <bottom style="double">
        <color rgb="FF000000"/>
      </bottom>
    </border>
    <border>
      <left style="double"/>
      <right style="thin"/>
      <top style="thin"/>
      <bottom style="double">
        <color rgb="FF000000"/>
      </bottom>
    </border>
    <border>
      <left style="thin"/>
      <right style="thin"/>
      <top style="thin"/>
      <bottom style="double">
        <color rgb="FF000000"/>
      </bottom>
    </border>
    <border>
      <left style="thin"/>
      <right style="double"/>
      <top style="thin"/>
      <bottom style="double">
        <color rgb="FF000000"/>
      </bottom>
    </border>
    <border>
      <left style="thin"/>
      <right/>
      <top style="double"/>
      <bottom/>
    </border>
    <border>
      <left/>
      <right/>
      <top style="double"/>
      <bottom style="double">
        <color rgb="FF000000"/>
      </bottom>
    </border>
    <border>
      <left/>
      <right style="double"/>
      <top style="double"/>
      <bottom style="double">
        <color rgb="FF000000"/>
      </bottom>
    </border>
    <border>
      <left style="double"/>
      <right style="double"/>
      <top style="double"/>
      <bottom/>
    </border>
    <border>
      <left/>
      <right style="double"/>
      <top/>
      <bottom style="double"/>
    </border>
    <border>
      <left style="double"/>
      <right/>
      <top style="double"/>
      <bottom/>
    </border>
    <border>
      <left/>
      <right style="thin"/>
      <top/>
      <bottom/>
    </border>
    <border>
      <left/>
      <right style="double"/>
      <top style="double"/>
      <bottom style="double"/>
    </border>
    <border>
      <left style="thin"/>
      <right/>
      <top/>
      <bottom style="thin"/>
    </border>
    <border>
      <left/>
      <right style="thin">
        <color rgb="FF000000"/>
      </right>
      <top/>
      <bottom style="thin"/>
    </border>
    <border>
      <left style="thin">
        <color rgb="FF000000"/>
      </left>
      <right/>
      <top/>
      <bottom style="thin"/>
    </border>
    <border>
      <left/>
      <right style="double"/>
      <top/>
      <bottom style="thin"/>
    </border>
    <border>
      <left/>
      <right/>
      <top/>
      <bottom style="thin"/>
    </border>
    <border>
      <left/>
      <right style="thin"/>
      <top/>
      <bottom style="thin"/>
    </border>
    <border>
      <left style="thin"/>
      <right style="thin"/>
      <top style="dotted"/>
      <bottom/>
    </border>
    <border>
      <left style="thin"/>
      <right style="thin"/>
      <top style="double"/>
      <bottom style="dotted"/>
    </border>
    <border>
      <left style="thin"/>
      <right style="thin"/>
      <top style="dotted"/>
      <bottom style="thin"/>
    </border>
    <border>
      <left style="thin"/>
      <right style="double"/>
      <top style="dotted"/>
      <bottom/>
    </border>
    <border>
      <left style="thin"/>
      <right style="double"/>
      <top style="double"/>
      <bottom style="dotted"/>
    </border>
    <border>
      <left style="thin"/>
      <right style="double"/>
      <top style="dotted"/>
      <bottom style="thin"/>
    </border>
    <border>
      <left style="double"/>
      <right style="thin"/>
      <top/>
      <bottom style="thin"/>
    </border>
    <border>
      <left style="double"/>
      <right style="thin"/>
      <top style="dotted"/>
      <bottom style="thin"/>
    </border>
    <border>
      <left style="double"/>
      <right style="thin"/>
      <top style="double"/>
      <bottom style="dotted"/>
    </border>
    <border>
      <left style="thin"/>
      <right style="thin"/>
      <top/>
      <bottom style="thin"/>
    </border>
    <border>
      <left style="thin"/>
      <right style="double"/>
      <top/>
      <bottom style="thin"/>
    </border>
    <border>
      <left style="thin"/>
      <right style="thin"/>
      <top style="thin"/>
      <bottom style="dotted"/>
    </border>
    <border>
      <left style="thin"/>
      <right style="double"/>
      <top style="thin"/>
      <bottom style="dotted"/>
    </border>
    <border>
      <left style="double"/>
      <right style="thin"/>
      <top style="thin"/>
      <bottom style="dotted"/>
    </border>
    <border>
      <left style="thin"/>
      <right style="thin"/>
      <top style="dotted"/>
      <bottom style="dotted"/>
    </border>
    <border>
      <left style="thin"/>
      <right style="double"/>
      <top style="dotted"/>
      <bottom style="dotted"/>
    </border>
    <border>
      <left style="double"/>
      <right style="thin"/>
      <top style="dotted"/>
      <bottom/>
    </border>
    <border>
      <left style="double"/>
      <right style="thin"/>
      <top style="dotted"/>
      <bottom style="dotted"/>
    </border>
    <border>
      <left style="thin"/>
      <right style="thin"/>
      <top/>
      <bottom style="dotted"/>
    </border>
    <border>
      <left style="thin"/>
      <right style="double"/>
      <top/>
      <bottom style="dotted"/>
    </border>
    <border>
      <left style="thin"/>
      <right/>
      <top style="double"/>
      <bottom style="dotted"/>
    </border>
    <border>
      <left style="thin"/>
      <right/>
      <top style="double"/>
      <bottom style="thin"/>
    </border>
    <border>
      <left style="thin"/>
      <right/>
      <top style="thin"/>
      <bottom style="dotted"/>
    </border>
    <border>
      <left style="thin"/>
      <right/>
      <top/>
      <bottom style="dotted"/>
    </border>
  </borders>
  <cellStyleXfs count="26">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0" fontId="2" fillId="0" borderId="0">
      <alignment/>
      <protection/>
    </xf>
    <xf numFmtId="164" fontId="0" fillId="0" borderId="0" applyFont="0" applyFill="0" applyBorder="0" applyAlignment="0" applyProtection="0"/>
    <xf numFmtId="0" fontId="2" fillId="0" borderId="0">
      <alignment/>
      <protection/>
    </xf>
    <xf numFmtId="0" fontId="3" fillId="0" borderId="0">
      <alignment/>
      <protection/>
    </xf>
    <xf numFmtId="0" fontId="2" fillId="0" borderId="0">
      <alignment/>
      <protection/>
    </xf>
    <xf numFmtId="0" fontId="2" fillId="0" borderId="0">
      <alignment/>
      <protection/>
    </xf>
  </cellStyleXfs>
  <cellXfs count="405">
    <xf numFmtId="0" fontId="0" fillId="0" borderId="0" xfId="0"/>
    <xf numFmtId="0" fontId="10" fillId="2" borderId="1" xfId="0" applyFont="1" applyFill="1" applyBorder="1" applyAlignment="1" applyProtection="1">
      <alignment vertical="center" wrapText="1"/>
      <protection/>
    </xf>
    <xf numFmtId="4" fontId="18" fillId="2" borderId="1" xfId="0" applyNumberFormat="1" applyFont="1" applyFill="1" applyBorder="1" applyProtection="1">
      <protection/>
    </xf>
    <xf numFmtId="4" fontId="18" fillId="2" borderId="2" xfId="0" applyNumberFormat="1" applyFont="1" applyFill="1" applyBorder="1" applyProtection="1">
      <protection/>
    </xf>
    <xf numFmtId="4" fontId="14" fillId="2" borderId="1" xfId="0" applyNumberFormat="1" applyFont="1" applyFill="1" applyBorder="1" applyAlignment="1" applyProtection="1">
      <alignment horizontal="center" vertical="center" wrapText="1"/>
      <protection/>
    </xf>
    <xf numFmtId="4" fontId="14" fillId="2" borderId="2" xfId="0" applyNumberFormat="1" applyFont="1" applyFill="1" applyBorder="1" applyAlignment="1" applyProtection="1">
      <alignment horizontal="center" vertical="center" wrapText="1"/>
      <protection/>
    </xf>
    <xf numFmtId="0" fontId="6" fillId="0" borderId="0" xfId="0" applyFont="1" applyBorder="1" applyAlignment="1" applyProtection="1">
      <alignment horizontal="left" vertical="center"/>
      <protection/>
    </xf>
    <xf numFmtId="0" fontId="6" fillId="0" borderId="0" xfId="0" applyFont="1" applyProtection="1">
      <protection/>
    </xf>
    <xf numFmtId="0" fontId="6" fillId="0" borderId="3" xfId="0" applyFont="1" applyBorder="1" applyAlignment="1" applyProtection="1">
      <alignment horizontal="left" vertical="center"/>
      <protection/>
    </xf>
    <xf numFmtId="0" fontId="11" fillId="0" borderId="3" xfId="0" applyFont="1" applyBorder="1" applyAlignment="1" applyProtection="1">
      <alignment wrapText="1"/>
      <protection/>
    </xf>
    <xf numFmtId="0" fontId="6" fillId="0" borderId="0" xfId="0" applyFont="1" applyAlignment="1" applyProtection="1">
      <alignment horizontal="left"/>
      <protection/>
    </xf>
    <xf numFmtId="0" fontId="12" fillId="0" borderId="1" xfId="0" applyFont="1" applyBorder="1" applyAlignment="1" applyProtection="1">
      <alignment horizontal="center" vertical="center" wrapText="1"/>
      <protection/>
    </xf>
    <xf numFmtId="0" fontId="12" fillId="0" borderId="4" xfId="0" applyFont="1" applyBorder="1" applyAlignment="1" applyProtection="1">
      <alignment horizontal="center" vertical="center" wrapText="1"/>
      <protection/>
    </xf>
    <xf numFmtId="0" fontId="12" fillId="0" borderId="5" xfId="0" applyFont="1" applyBorder="1" applyAlignment="1" applyProtection="1">
      <alignment horizontal="center" vertical="center" wrapText="1"/>
      <protection/>
    </xf>
    <xf numFmtId="0" fontId="12" fillId="0" borderId="6" xfId="0" applyFont="1" applyBorder="1" applyAlignment="1" applyProtection="1">
      <alignment horizontal="center" vertical="center" wrapText="1"/>
      <protection/>
    </xf>
    <xf numFmtId="0" fontId="12" fillId="0" borderId="7" xfId="0" applyFont="1" applyBorder="1" applyAlignment="1" applyProtection="1">
      <alignment horizontal="center" vertical="center" wrapText="1"/>
      <protection/>
    </xf>
    <xf numFmtId="0" fontId="12" fillId="0" borderId="8" xfId="0" applyFont="1" applyBorder="1" applyAlignment="1" applyProtection="1">
      <alignment horizontal="center" vertical="center" wrapText="1"/>
      <protection/>
    </xf>
    <xf numFmtId="0" fontId="6" fillId="0" borderId="9" xfId="0" applyFont="1" applyBorder="1" applyAlignment="1" applyProtection="1">
      <alignment horizontal="left" vertical="center"/>
      <protection/>
    </xf>
    <xf numFmtId="0" fontId="10" fillId="0" borderId="10" xfId="0" applyFont="1" applyBorder="1" applyAlignment="1" applyProtection="1">
      <alignment horizontal="left" vertical="center"/>
      <protection/>
    </xf>
    <xf numFmtId="165" fontId="14" fillId="0" borderId="0" xfId="0" applyNumberFormat="1" applyFont="1" applyBorder="1" applyAlignment="1" applyProtection="1">
      <alignment horizontal="center" vertical="center" wrapText="1"/>
      <protection/>
    </xf>
    <xf numFmtId="0" fontId="6" fillId="0" borderId="0" xfId="0" applyFont="1" applyAlignment="1" applyProtection="1">
      <alignment horizontal="center" vertical="center"/>
      <protection/>
    </xf>
    <xf numFmtId="0" fontId="10" fillId="0" borderId="11" xfId="0" applyFont="1" applyBorder="1" applyAlignment="1" applyProtection="1">
      <alignment vertical="center" wrapText="1"/>
      <protection/>
    </xf>
    <xf numFmtId="0" fontId="14" fillId="0" borderId="0" xfId="0" applyFont="1" applyBorder="1" applyAlignment="1" applyProtection="1">
      <alignment horizontal="center" vertical="center" wrapText="1"/>
      <protection/>
    </xf>
    <xf numFmtId="0" fontId="6" fillId="0" borderId="0" xfId="0" applyFont="1" applyAlignment="1" applyProtection="1">
      <alignment vertical="center"/>
      <protection/>
    </xf>
    <xf numFmtId="0" fontId="10" fillId="0" borderId="12" xfId="0" applyFont="1" applyBorder="1" applyAlignment="1" applyProtection="1">
      <alignment horizontal="left" vertical="center"/>
      <protection/>
    </xf>
    <xf numFmtId="0" fontId="14" fillId="0" borderId="12" xfId="0" applyFont="1" applyBorder="1" applyAlignment="1" applyProtection="1">
      <alignment horizontal="center" vertical="center" wrapText="1"/>
      <protection/>
    </xf>
    <xf numFmtId="0" fontId="14" fillId="0" borderId="3" xfId="0" applyFont="1" applyBorder="1" applyAlignment="1" applyProtection="1">
      <alignment horizontal="center" vertical="center" wrapText="1"/>
      <protection/>
    </xf>
    <xf numFmtId="0" fontId="11" fillId="0" borderId="13" xfId="22" applyFont="1" applyBorder="1" applyAlignment="1" applyProtection="1">
      <alignment horizontal="left" vertical="center"/>
      <protection/>
    </xf>
    <xf numFmtId="0" fontId="11" fillId="0" borderId="14" xfId="22" applyFont="1" applyBorder="1" applyAlignment="1" applyProtection="1">
      <alignment horizontal="left" vertical="center"/>
      <protection/>
    </xf>
    <xf numFmtId="0" fontId="11" fillId="0" borderId="15" xfId="22" applyFont="1" applyBorder="1" applyAlignment="1" applyProtection="1">
      <alignment horizontal="left" vertical="center"/>
      <protection/>
    </xf>
    <xf numFmtId="0" fontId="11" fillId="0" borderId="16" xfId="22" applyFont="1" applyBorder="1" applyAlignment="1" applyProtection="1">
      <alignment horizontal="left" vertical="center"/>
      <protection/>
    </xf>
    <xf numFmtId="0" fontId="18" fillId="0" borderId="15" xfId="22" applyFont="1" applyBorder="1" applyAlignment="1" applyProtection="1">
      <alignment horizontal="left" vertical="center"/>
      <protection/>
    </xf>
    <xf numFmtId="0" fontId="18" fillId="0" borderId="14" xfId="22" applyFont="1" applyBorder="1" applyAlignment="1" applyProtection="1">
      <alignment horizontal="left" vertical="center" wrapText="1"/>
      <protection/>
    </xf>
    <xf numFmtId="0" fontId="10" fillId="0" borderId="0" xfId="0" applyFont="1" applyProtection="1">
      <protection/>
    </xf>
    <xf numFmtId="0" fontId="18" fillId="0" borderId="14" xfId="22" applyFont="1" applyBorder="1" applyAlignment="1" applyProtection="1">
      <alignment horizontal="left" vertical="center"/>
      <protection/>
    </xf>
    <xf numFmtId="0" fontId="11" fillId="0" borderId="14" xfId="22" applyFont="1" applyBorder="1" applyAlignment="1" applyProtection="1">
      <alignment horizontal="left" vertical="center" wrapText="1"/>
      <protection/>
    </xf>
    <xf numFmtId="0" fontId="18" fillId="0" borderId="17" xfId="22" applyFont="1" applyBorder="1" applyAlignment="1" applyProtection="1">
      <alignment horizontal="left" vertical="center"/>
      <protection/>
    </xf>
    <xf numFmtId="0" fontId="6" fillId="0" borderId="18" xfId="0" applyFont="1" applyBorder="1" applyAlignment="1" applyProtection="1">
      <alignment horizontal="left" vertical="center" wrapText="1"/>
      <protection/>
    </xf>
    <xf numFmtId="0" fontId="11" fillId="0" borderId="0" xfId="0" applyFont="1" applyBorder="1" applyProtection="1">
      <protection/>
    </xf>
    <xf numFmtId="0" fontId="10" fillId="0" borderId="0" xfId="0" applyFont="1" applyBorder="1" applyAlignment="1" applyProtection="1">
      <alignment horizontal="left" vertical="center" wrapText="1"/>
      <protection/>
    </xf>
    <xf numFmtId="0" fontId="18" fillId="0" borderId="14" xfId="22" applyFont="1" applyBorder="1" applyAlignment="1" applyProtection="1">
      <alignment horizontal="left" vertical="top" wrapText="1"/>
      <protection/>
    </xf>
    <xf numFmtId="0" fontId="11" fillId="0" borderId="17" xfId="22" applyFont="1" applyBorder="1" applyAlignment="1" applyProtection="1">
      <alignment horizontal="left" vertical="center"/>
      <protection/>
    </xf>
    <xf numFmtId="0" fontId="6" fillId="0" borderId="0" xfId="0" applyFont="1" applyBorder="1" applyAlignment="1" applyProtection="1">
      <alignment horizontal="left" vertical="center" wrapText="1"/>
      <protection/>
    </xf>
    <xf numFmtId="4" fontId="15" fillId="0" borderId="0" xfId="0" applyNumberFormat="1" applyFont="1" applyBorder="1" applyAlignment="1" applyProtection="1">
      <alignment horizontal="right"/>
      <protection/>
    </xf>
    <xf numFmtId="4" fontId="15" fillId="0" borderId="19" xfId="0" applyNumberFormat="1" applyFont="1" applyBorder="1" applyAlignment="1" applyProtection="1">
      <alignment horizontal="right"/>
      <protection/>
    </xf>
    <xf numFmtId="0" fontId="6" fillId="0" borderId="20" xfId="0" applyFont="1" applyBorder="1" applyAlignment="1" applyProtection="1">
      <alignment horizontal="left" vertical="center"/>
      <protection/>
    </xf>
    <xf numFmtId="0" fontId="10" fillId="0" borderId="17" xfId="0" applyFont="1" applyBorder="1" applyAlignment="1" applyProtection="1">
      <alignment horizontal="right" vertical="center"/>
      <protection/>
    </xf>
    <xf numFmtId="0" fontId="6" fillId="0" borderId="21" xfId="0" applyFont="1" applyBorder="1" applyAlignment="1" applyProtection="1">
      <alignment horizontal="left" vertical="center"/>
      <protection/>
    </xf>
    <xf numFmtId="0" fontId="6" fillId="0" borderId="0" xfId="0" applyFont="1" applyAlignment="1" applyProtection="1">
      <alignment horizontal="left" vertical="center"/>
      <protection/>
    </xf>
    <xf numFmtId="3" fontId="14" fillId="0" borderId="1" xfId="0" applyNumberFormat="1" applyFont="1" applyBorder="1" applyAlignment="1" applyProtection="1">
      <alignment horizontal="right" vertical="center" wrapText="1"/>
      <protection locked="0"/>
    </xf>
    <xf numFmtId="3" fontId="14" fillId="0" borderId="4" xfId="0" applyNumberFormat="1" applyFont="1" applyBorder="1" applyAlignment="1" applyProtection="1">
      <alignment horizontal="right" vertical="center" wrapText="1"/>
      <protection locked="0"/>
    </xf>
    <xf numFmtId="3" fontId="16" fillId="0" borderId="22" xfId="0" applyNumberFormat="1" applyFont="1" applyBorder="1" applyAlignment="1" applyProtection="1">
      <alignment horizontal="right" wrapText="1"/>
      <protection/>
    </xf>
    <xf numFmtId="3" fontId="16" fillId="0" borderId="23" xfId="0" applyNumberFormat="1" applyFont="1" applyBorder="1" applyAlignment="1" applyProtection="1">
      <alignment horizontal="right" wrapText="1"/>
      <protection/>
    </xf>
    <xf numFmtId="3" fontId="16" fillId="0" borderId="24"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xf>
    <xf numFmtId="3" fontId="16" fillId="0" borderId="26" xfId="0" applyNumberFormat="1" applyFont="1" applyBorder="1" applyAlignment="1" applyProtection="1">
      <alignment horizontal="right" wrapText="1"/>
      <protection/>
    </xf>
    <xf numFmtId="3" fontId="16" fillId="0" borderId="27" xfId="0" applyNumberFormat="1" applyFont="1" applyBorder="1" applyAlignment="1" applyProtection="1">
      <alignment horizontal="right" wrapText="1"/>
      <protection/>
    </xf>
    <xf numFmtId="3" fontId="16" fillId="0" borderId="28"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locked="0"/>
    </xf>
    <xf numFmtId="3" fontId="16" fillId="0" borderId="26" xfId="0" applyNumberFormat="1" applyFont="1" applyBorder="1" applyAlignment="1" applyProtection="1">
      <alignment horizontal="right" wrapText="1"/>
      <protection locked="0"/>
    </xf>
    <xf numFmtId="3" fontId="16" fillId="0" borderId="27" xfId="0" applyNumberFormat="1" applyFont="1" applyBorder="1" applyAlignment="1" applyProtection="1">
      <alignment horizontal="right" wrapText="1"/>
      <protection locked="0"/>
    </xf>
    <xf numFmtId="3" fontId="16" fillId="0" borderId="28" xfId="0" applyNumberFormat="1" applyFont="1" applyBorder="1" applyAlignment="1" applyProtection="1">
      <alignment horizontal="right" wrapText="1"/>
      <protection locked="0"/>
    </xf>
    <xf numFmtId="3" fontId="19" fillId="0" borderId="25" xfId="0" applyNumberFormat="1" applyFont="1" applyBorder="1" applyAlignment="1" applyProtection="1">
      <alignment horizontal="right" wrapText="1"/>
      <protection/>
    </xf>
    <xf numFmtId="3" fontId="19" fillId="0" borderId="27" xfId="0" applyNumberFormat="1" applyFont="1" applyBorder="1" applyAlignment="1" applyProtection="1">
      <alignment horizontal="right" wrapText="1"/>
      <protection/>
    </xf>
    <xf numFmtId="3" fontId="19" fillId="0" borderId="28" xfId="0" applyNumberFormat="1" applyFont="1" applyBorder="1" applyAlignment="1" applyProtection="1">
      <alignment horizontal="right" wrapText="1"/>
      <protection/>
    </xf>
    <xf numFmtId="3" fontId="20" fillId="0" borderId="25" xfId="0" applyNumberFormat="1" applyFont="1" applyBorder="1" applyAlignment="1" applyProtection="1">
      <alignment horizontal="right" wrapText="1"/>
      <protection locked="0"/>
    </xf>
    <xf numFmtId="3" fontId="20" fillId="0" borderId="26" xfId="0" applyNumberFormat="1" applyFont="1" applyBorder="1" applyAlignment="1" applyProtection="1">
      <alignment horizontal="right" wrapText="1"/>
      <protection locked="0"/>
    </xf>
    <xf numFmtId="3" fontId="20" fillId="0" borderId="27" xfId="0" applyNumberFormat="1" applyFont="1" applyBorder="1" applyAlignment="1" applyProtection="1">
      <alignment horizontal="right" wrapText="1"/>
      <protection locked="0"/>
    </xf>
    <xf numFmtId="3" fontId="20" fillId="0" borderId="29" xfId="0" applyNumberFormat="1" applyFont="1" applyBorder="1" applyAlignment="1" applyProtection="1">
      <alignment horizontal="right" wrapText="1"/>
      <protection locked="0"/>
    </xf>
    <xf numFmtId="3" fontId="20" fillId="0" borderId="28" xfId="0" applyNumberFormat="1" applyFont="1" applyBorder="1" applyAlignment="1" applyProtection="1">
      <alignment horizontal="right" wrapText="1"/>
      <protection locked="0"/>
    </xf>
    <xf numFmtId="3" fontId="16" fillId="0" borderId="25" xfId="0" applyNumberFormat="1" applyFont="1" applyBorder="1" applyAlignment="1" applyProtection="1">
      <alignment horizontal="right"/>
      <protection locked="0"/>
    </xf>
    <xf numFmtId="3" fontId="16" fillId="0" borderId="26" xfId="0" applyNumberFormat="1" applyFont="1" applyBorder="1" applyAlignment="1" applyProtection="1">
      <alignment horizontal="right"/>
      <protection locked="0"/>
    </xf>
    <xf numFmtId="3" fontId="16" fillId="0" borderId="27" xfId="0" applyNumberFormat="1" applyFont="1" applyBorder="1" applyAlignment="1" applyProtection="1">
      <alignment horizontal="right"/>
      <protection locked="0"/>
    </xf>
    <xf numFmtId="3" fontId="16" fillId="0" borderId="29" xfId="0" applyNumberFormat="1" applyFont="1" applyBorder="1" applyAlignment="1" applyProtection="1">
      <alignment horizontal="right"/>
      <protection locked="0"/>
    </xf>
    <xf numFmtId="3" fontId="16" fillId="0" borderId="28" xfId="0" applyNumberFormat="1" applyFont="1" applyBorder="1" applyAlignment="1" applyProtection="1">
      <alignment horizontal="right"/>
      <protection locked="0"/>
    </xf>
    <xf numFmtId="3" fontId="16" fillId="0" borderId="30" xfId="0" applyNumberFormat="1" applyFont="1" applyBorder="1" applyAlignment="1" applyProtection="1">
      <alignment horizontal="right"/>
      <protection locked="0"/>
    </xf>
    <xf numFmtId="3" fontId="16" fillId="0" borderId="31" xfId="0" applyNumberFormat="1" applyFont="1" applyBorder="1" applyAlignment="1" applyProtection="1">
      <alignment horizontal="right"/>
      <protection locked="0"/>
    </xf>
    <xf numFmtId="3" fontId="16" fillId="0" borderId="32" xfId="0" applyNumberFormat="1" applyFont="1" applyBorder="1" applyAlignment="1" applyProtection="1">
      <alignment horizontal="right"/>
      <protection locked="0"/>
    </xf>
    <xf numFmtId="3" fontId="16" fillId="0" borderId="33" xfId="0" applyNumberFormat="1" applyFont="1" applyBorder="1" applyAlignment="1" applyProtection="1">
      <alignment horizontal="right"/>
      <protection locked="0"/>
    </xf>
    <xf numFmtId="3" fontId="16" fillId="0" borderId="34" xfId="0" applyNumberFormat="1" applyFont="1" applyBorder="1" applyAlignment="1" applyProtection="1">
      <alignment horizontal="right"/>
      <protection locked="0"/>
    </xf>
    <xf numFmtId="3" fontId="20" fillId="0" borderId="35" xfId="0" applyNumberFormat="1" applyFont="1" applyBorder="1" applyAlignment="1" applyProtection="1">
      <alignment horizontal="right" wrapText="1"/>
      <protection locked="0"/>
    </xf>
    <xf numFmtId="3" fontId="20" fillId="0" borderId="36" xfId="0" applyNumberFormat="1" applyFont="1" applyBorder="1" applyAlignment="1" applyProtection="1">
      <alignment horizontal="right" wrapText="1"/>
      <protection locked="0"/>
    </xf>
    <xf numFmtId="3" fontId="16" fillId="0" borderId="37" xfId="0" applyNumberFormat="1" applyFont="1" applyBorder="1" applyAlignment="1" applyProtection="1">
      <alignment horizontal="right"/>
      <protection locked="0"/>
    </xf>
    <xf numFmtId="3" fontId="16" fillId="0" borderId="38" xfId="0" applyNumberFormat="1" applyFont="1" applyBorder="1" applyAlignment="1" applyProtection="1">
      <alignment horizontal="right"/>
      <protection locked="0"/>
    </xf>
    <xf numFmtId="3" fontId="19" fillId="0" borderId="39" xfId="0" applyNumberFormat="1" applyFont="1" applyBorder="1" applyAlignment="1" applyProtection="1">
      <alignment horizontal="right"/>
      <protection/>
    </xf>
    <xf numFmtId="3" fontId="19" fillId="0" borderId="40" xfId="0" applyNumberFormat="1" applyFont="1" applyBorder="1" applyAlignment="1" applyProtection="1">
      <alignment horizontal="right"/>
      <protection/>
    </xf>
    <xf numFmtId="3" fontId="19" fillId="0" borderId="41" xfId="0" applyNumberFormat="1" applyFont="1" applyBorder="1" applyAlignment="1" applyProtection="1">
      <alignment horizontal="right"/>
      <protection/>
    </xf>
    <xf numFmtId="3" fontId="18" fillId="0" borderId="2" xfId="0" applyNumberFormat="1" applyFont="1" applyBorder="1" applyProtection="1">
      <protection locked="0"/>
    </xf>
    <xf numFmtId="3" fontId="18" fillId="0" borderId="40" xfId="0" applyNumberFormat="1" applyFont="1" applyBorder="1" applyAlignment="1" applyProtection="1">
      <alignment horizontal="right"/>
      <protection/>
    </xf>
    <xf numFmtId="3" fontId="18" fillId="0" borderId="4" xfId="0" applyNumberFormat="1" applyFont="1" applyBorder="1" applyProtection="1">
      <protection locked="0"/>
    </xf>
    <xf numFmtId="3" fontId="16" fillId="0" borderId="42" xfId="0" applyNumberFormat="1" applyFont="1" applyBorder="1" applyAlignment="1" applyProtection="1">
      <alignment horizontal="right"/>
      <protection locked="0"/>
    </xf>
    <xf numFmtId="3" fontId="16" fillId="0" borderId="43" xfId="0" applyNumberFormat="1" applyFont="1" applyBorder="1" applyAlignment="1" applyProtection="1">
      <alignment horizontal="right"/>
      <protection locked="0"/>
    </xf>
    <xf numFmtId="3" fontId="16" fillId="0" borderId="44" xfId="0" applyNumberFormat="1" applyFont="1" applyBorder="1" applyAlignment="1" applyProtection="1">
      <alignment horizontal="right"/>
      <protection locked="0"/>
    </xf>
    <xf numFmtId="3" fontId="16" fillId="0" borderId="45" xfId="0" applyNumberFormat="1" applyFont="1" applyBorder="1" applyAlignment="1" applyProtection="1">
      <alignment horizontal="right"/>
      <protection locked="0"/>
    </xf>
    <xf numFmtId="3" fontId="16" fillId="0" borderId="46" xfId="0" applyNumberFormat="1" applyFont="1" applyBorder="1" applyAlignment="1" applyProtection="1">
      <alignment horizontal="right"/>
      <protection locked="0"/>
    </xf>
    <xf numFmtId="3" fontId="16" fillId="0" borderId="47" xfId="0" applyNumberFormat="1" applyFont="1" applyBorder="1" applyAlignment="1" applyProtection="1">
      <alignment horizontal="right"/>
      <protection locked="0"/>
    </xf>
    <xf numFmtId="3" fontId="16" fillId="0" borderId="45" xfId="0" applyNumberFormat="1" applyFont="1" applyBorder="1" applyProtection="1">
      <protection locked="0"/>
    </xf>
    <xf numFmtId="3" fontId="16" fillId="0" borderId="46" xfId="0" applyNumberFormat="1" applyFont="1" applyBorder="1" applyProtection="1">
      <protection locked="0"/>
    </xf>
    <xf numFmtId="3" fontId="16" fillId="0" borderId="47" xfId="0" applyNumberFormat="1" applyFont="1" applyBorder="1" applyProtection="1">
      <protection locked="0"/>
    </xf>
    <xf numFmtId="3" fontId="19" fillId="0" borderId="48" xfId="0" applyNumberFormat="1" applyFont="1" applyBorder="1" applyAlignment="1" applyProtection="1">
      <alignment horizontal="right" wrapText="1"/>
      <protection/>
    </xf>
    <xf numFmtId="3" fontId="19" fillId="0" borderId="49" xfId="0" applyNumberFormat="1" applyFont="1" applyBorder="1" applyAlignment="1" applyProtection="1">
      <alignment horizontal="right" wrapText="1"/>
      <protection/>
    </xf>
    <xf numFmtId="3" fontId="19" fillId="0" borderId="50" xfId="0" applyNumberFormat="1" applyFont="1" applyBorder="1" applyAlignment="1" applyProtection="1">
      <alignment horizontal="right" wrapText="1"/>
      <protection/>
    </xf>
    <xf numFmtId="3" fontId="16" fillId="0" borderId="48" xfId="0" applyNumberFormat="1" applyFont="1" applyBorder="1" applyAlignment="1" applyProtection="1">
      <alignment horizontal="right" wrapText="1"/>
      <protection locked="0"/>
    </xf>
    <xf numFmtId="3" fontId="16" fillId="0" borderId="49" xfId="0" applyNumberFormat="1" applyFont="1" applyBorder="1" applyAlignment="1" applyProtection="1">
      <alignment horizontal="right" wrapText="1"/>
      <protection locked="0"/>
    </xf>
    <xf numFmtId="3" fontId="6" fillId="0" borderId="45" xfId="0" applyNumberFormat="1" applyFont="1" applyBorder="1" applyProtection="1">
      <protection locked="0"/>
    </xf>
    <xf numFmtId="3" fontId="6" fillId="0" borderId="46" xfId="0" applyNumberFormat="1" applyFont="1" applyBorder="1" applyProtection="1">
      <protection locked="0"/>
    </xf>
    <xf numFmtId="3" fontId="6" fillId="0" borderId="47" xfId="0" applyNumberFormat="1" applyFont="1" applyBorder="1" applyProtection="1">
      <protection locked="0"/>
    </xf>
    <xf numFmtId="3" fontId="16" fillId="0" borderId="51" xfId="0" applyNumberFormat="1" applyFont="1" applyBorder="1" applyAlignment="1" applyProtection="1">
      <alignment horizontal="right"/>
      <protection locked="0"/>
    </xf>
    <xf numFmtId="3" fontId="16" fillId="0" borderId="52" xfId="0" applyNumberFormat="1" applyFont="1" applyBorder="1" applyAlignment="1" applyProtection="1">
      <alignment horizontal="right"/>
      <protection locked="0"/>
    </xf>
    <xf numFmtId="3" fontId="16" fillId="0" borderId="53"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xf>
    <xf numFmtId="3" fontId="19" fillId="0" borderId="53"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locked="0"/>
    </xf>
    <xf numFmtId="3" fontId="19" fillId="0" borderId="53" xfId="0" applyNumberFormat="1" applyFont="1" applyBorder="1" applyAlignment="1" applyProtection="1">
      <alignment horizontal="right"/>
      <protection locked="0"/>
    </xf>
    <xf numFmtId="3" fontId="21" fillId="0" borderId="54" xfId="0" applyNumberFormat="1" applyFont="1" applyBorder="1" applyAlignment="1" applyProtection="1">
      <alignment horizontal="right"/>
      <protection/>
    </xf>
    <xf numFmtId="3" fontId="21" fillId="0" borderId="55" xfId="0" applyNumberFormat="1" applyFont="1" applyBorder="1" applyAlignment="1" applyProtection="1">
      <alignment horizontal="right"/>
      <protection/>
    </xf>
    <xf numFmtId="3" fontId="21" fillId="0" borderId="56" xfId="0" applyNumberFormat="1" applyFont="1" applyBorder="1" applyAlignment="1" applyProtection="1">
      <alignment horizontal="right"/>
      <protection/>
    </xf>
    <xf numFmtId="3" fontId="11" fillId="0" borderId="57" xfId="0" applyNumberFormat="1" applyFont="1" applyBorder="1" applyProtection="1">
      <protection locked="0"/>
    </xf>
    <xf numFmtId="3" fontId="11" fillId="0" borderId="58" xfId="0" applyNumberFormat="1" applyFont="1" applyBorder="1" applyProtection="1">
      <protection locked="0"/>
    </xf>
    <xf numFmtId="3" fontId="11" fillId="0" borderId="59" xfId="0" applyNumberFormat="1" applyFont="1" applyBorder="1" applyProtection="1">
      <protection locked="0"/>
    </xf>
    <xf numFmtId="3" fontId="19" fillId="0" borderId="13" xfId="0" applyNumberFormat="1" applyFont="1" applyBorder="1" applyAlignment="1" applyProtection="1">
      <alignment horizontal="right"/>
      <protection/>
    </xf>
    <xf numFmtId="3" fontId="19" fillId="0" borderId="60" xfId="0" applyNumberFormat="1" applyFont="1" applyBorder="1" applyAlignment="1" applyProtection="1">
      <alignment horizontal="right"/>
      <protection/>
    </xf>
    <xf numFmtId="3" fontId="19" fillId="0" borderId="61" xfId="0" applyNumberFormat="1" applyFont="1" applyBorder="1" applyAlignment="1" applyProtection="1">
      <alignment horizontal="right"/>
      <protection/>
    </xf>
    <xf numFmtId="3" fontId="12" fillId="0" borderId="4" xfId="0" applyNumberFormat="1" applyFont="1" applyBorder="1" applyAlignment="1" applyProtection="1">
      <alignment horizontal="right" vertical="center" wrapText="1"/>
      <protection/>
    </xf>
    <xf numFmtId="3" fontId="19" fillId="0" borderId="4" xfId="0" applyNumberFormat="1" applyFont="1" applyBorder="1" applyAlignment="1" applyProtection="1">
      <alignment horizontal="right"/>
      <protection/>
    </xf>
    <xf numFmtId="3" fontId="12" fillId="0" borderId="2" xfId="0" applyNumberFormat="1" applyFont="1" applyBorder="1" applyAlignment="1" applyProtection="1">
      <alignment horizontal="right" vertical="center" wrapText="1"/>
      <protection/>
    </xf>
    <xf numFmtId="0" fontId="10" fillId="0" borderId="3" xfId="0" applyFont="1" applyBorder="1" applyAlignment="1" applyProtection="1">
      <alignment horizontal="right" vertical="center" wrapText="1"/>
      <protection/>
    </xf>
    <xf numFmtId="0" fontId="10" fillId="0" borderId="12" xfId="0" applyFont="1" applyBorder="1" applyAlignment="1" applyProtection="1">
      <alignment horizontal="right" vertical="center" wrapText="1"/>
      <protection/>
    </xf>
    <xf numFmtId="0" fontId="9" fillId="0" borderId="62" xfId="0" applyFont="1" applyBorder="1" applyAlignment="1" applyProtection="1">
      <alignment horizontal="left" vertical="center" wrapText="1"/>
      <protection/>
    </xf>
    <xf numFmtId="0" fontId="9" fillId="0" borderId="63" xfId="0" applyFont="1" applyBorder="1" applyAlignment="1" applyProtection="1">
      <alignment horizontal="left" vertical="center" wrapText="1"/>
      <protection/>
    </xf>
    <xf numFmtId="0" fontId="10" fillId="0" borderId="64" xfId="0" applyFont="1" applyBorder="1" applyAlignment="1" applyProtection="1">
      <alignment horizontal="right" vertical="center" wrapText="1"/>
      <protection/>
    </xf>
    <xf numFmtId="0" fontId="10" fillId="0" borderId="64" xfId="0" applyFont="1" applyBorder="1" applyAlignment="1" applyProtection="1">
      <alignment horizontal="right" vertical="center"/>
      <protection/>
    </xf>
    <xf numFmtId="0" fontId="10" fillId="0" borderId="11" xfId="0" applyFont="1" applyBorder="1" applyAlignment="1" applyProtection="1">
      <alignment horizontal="right" vertical="center"/>
      <protection/>
    </xf>
    <xf numFmtId="0" fontId="28" fillId="0" borderId="0" xfId="0" applyFont="1" applyBorder="1" applyAlignment="1" applyProtection="1">
      <alignment horizontal="left" vertical="center"/>
      <protection/>
    </xf>
    <xf numFmtId="0" fontId="11" fillId="0" borderId="13" xfId="25" applyFont="1" applyBorder="1" applyAlignment="1" applyProtection="1">
      <alignment horizontal="left" vertical="center"/>
      <protection/>
    </xf>
    <xf numFmtId="0" fontId="11" fillId="0" borderId="14" xfId="25" applyFont="1" applyBorder="1" applyAlignment="1" applyProtection="1">
      <alignment horizontal="left" vertical="center"/>
      <protection/>
    </xf>
    <xf numFmtId="0" fontId="8" fillId="0" borderId="60" xfId="25" applyFont="1" applyBorder="1" applyAlignment="1" applyProtection="1">
      <alignment horizontal="left" vertical="center" wrapText="1"/>
      <protection/>
    </xf>
    <xf numFmtId="0" fontId="8" fillId="0" borderId="61" xfId="25" applyFont="1" applyBorder="1" applyAlignment="1" applyProtection="1">
      <alignment horizontal="left" vertical="center" wrapText="1"/>
      <protection/>
    </xf>
    <xf numFmtId="0" fontId="11" fillId="0" borderId="15" xfId="25" applyFont="1" applyBorder="1" applyAlignment="1" applyProtection="1">
      <alignment horizontal="left" vertical="center"/>
      <protection/>
    </xf>
    <xf numFmtId="0" fontId="8" fillId="0" borderId="65" xfId="25" applyFont="1" applyBorder="1" applyAlignment="1" applyProtection="1">
      <alignment horizontal="left" vertical="center" wrapText="1"/>
      <protection/>
    </xf>
    <xf numFmtId="0" fontId="8" fillId="0" borderId="16" xfId="25" applyFont="1" applyBorder="1" applyAlignment="1" applyProtection="1">
      <alignment horizontal="left" vertical="center" wrapText="1"/>
      <protection/>
    </xf>
    <xf numFmtId="0" fontId="18" fillId="0" borderId="15" xfId="25" applyFont="1" applyBorder="1" applyAlignment="1" applyProtection="1">
      <alignment horizontal="left" vertical="center"/>
      <protection/>
    </xf>
    <xf numFmtId="0" fontId="18" fillId="0" borderId="14" xfId="25" applyFont="1" applyBorder="1" applyAlignment="1" applyProtection="1">
      <alignment horizontal="left" vertical="center" wrapText="1"/>
      <protection/>
    </xf>
    <xf numFmtId="0" fontId="18" fillId="0" borderId="14" xfId="25" applyFont="1" applyBorder="1" applyAlignment="1" applyProtection="1">
      <alignment horizontal="left" vertical="center"/>
      <protection/>
    </xf>
    <xf numFmtId="0" fontId="11" fillId="0" borderId="14" xfId="25" applyFont="1" applyBorder="1" applyAlignment="1" applyProtection="1">
      <alignment horizontal="left" vertical="center" wrapText="1"/>
      <protection/>
    </xf>
    <xf numFmtId="0" fontId="8" fillId="0" borderId="66" xfId="25" applyFont="1" applyBorder="1" applyAlignment="1" applyProtection="1">
      <alignment horizontal="left" vertical="center" wrapText="1"/>
      <protection/>
    </xf>
    <xf numFmtId="0" fontId="8" fillId="0" borderId="67" xfId="25" applyFont="1" applyBorder="1" applyAlignment="1" applyProtection="1">
      <alignment horizontal="left" vertical="center" wrapText="1"/>
      <protection/>
    </xf>
    <xf numFmtId="3" fontId="19" fillId="0" borderId="68" xfId="0" applyNumberFormat="1" applyFont="1" applyBorder="1" applyAlignment="1" applyProtection="1">
      <alignment horizontal="right" wrapText="1"/>
      <protection/>
    </xf>
    <xf numFmtId="3" fontId="19" fillId="0" borderId="69" xfId="0" applyNumberFormat="1" applyFont="1" applyBorder="1" applyAlignment="1" applyProtection="1">
      <alignment horizontal="right" wrapText="1"/>
      <protection/>
    </xf>
    <xf numFmtId="3" fontId="19" fillId="0" borderId="70" xfId="0" applyNumberFormat="1" applyFont="1" applyBorder="1" applyAlignment="1" applyProtection="1">
      <alignment horizontal="right" wrapText="1"/>
      <protection/>
    </xf>
    <xf numFmtId="0" fontId="18" fillId="0" borderId="17" xfId="25" applyFont="1" applyBorder="1" applyAlignment="1" applyProtection="1">
      <alignment horizontal="left" vertical="center"/>
      <protection/>
    </xf>
    <xf numFmtId="0" fontId="8" fillId="0" borderId="71" xfId="25" applyFont="1" applyBorder="1" applyAlignment="1" applyProtection="1">
      <alignment horizontal="left" vertical="center" wrapText="1"/>
      <protection/>
    </xf>
    <xf numFmtId="3" fontId="16" fillId="0" borderId="22" xfId="0" applyNumberFormat="1" applyFont="1" applyBorder="1" applyAlignment="1" applyProtection="1">
      <alignment horizontal="right"/>
      <protection locked="0"/>
    </xf>
    <xf numFmtId="3" fontId="16" fillId="0" borderId="23" xfId="0" applyNumberFormat="1" applyFont="1" applyBorder="1" applyAlignment="1" applyProtection="1">
      <alignment horizontal="right"/>
      <protection locked="0"/>
    </xf>
    <xf numFmtId="3" fontId="16" fillId="0" borderId="24" xfId="0" applyNumberFormat="1" applyFont="1" applyBorder="1" applyAlignment="1" applyProtection="1">
      <alignment horizontal="right"/>
      <protection locked="0"/>
    </xf>
    <xf numFmtId="0" fontId="8" fillId="0" borderId="14" xfId="25" applyFont="1" applyBorder="1" applyAlignment="1" applyProtection="1">
      <alignment horizontal="left" vertical="center" wrapText="1"/>
      <protection/>
    </xf>
    <xf numFmtId="3" fontId="16" fillId="0" borderId="25" xfId="0" applyNumberFormat="1" applyFont="1" applyBorder="1" applyProtection="1">
      <protection locked="0"/>
    </xf>
    <xf numFmtId="3" fontId="16" fillId="0" borderId="27" xfId="0" applyNumberFormat="1" applyFont="1" applyBorder="1" applyProtection="1">
      <protection locked="0"/>
    </xf>
    <xf numFmtId="3" fontId="16" fillId="0" borderId="28" xfId="0" applyNumberFormat="1" applyFont="1" applyBorder="1" applyProtection="1">
      <protection locked="0"/>
    </xf>
    <xf numFmtId="3" fontId="27" fillId="0" borderId="28" xfId="0" applyNumberFormat="1" applyFont="1" applyBorder="1" applyAlignment="1" applyProtection="1">
      <alignment horizontal="right"/>
      <protection locked="0"/>
    </xf>
    <xf numFmtId="3" fontId="6" fillId="0" borderId="25" xfId="0" applyNumberFormat="1" applyFont="1" applyBorder="1" applyProtection="1">
      <protection locked="0"/>
    </xf>
    <xf numFmtId="3" fontId="6" fillId="0" borderId="27" xfId="0" applyNumberFormat="1" applyFont="1" applyBorder="1" applyProtection="1">
      <protection locked="0"/>
    </xf>
    <xf numFmtId="3" fontId="6" fillId="0" borderId="28" xfId="0" applyNumberFormat="1" applyFont="1" applyBorder="1" applyProtection="1">
      <protection locked="0"/>
    </xf>
    <xf numFmtId="3" fontId="19" fillId="0" borderId="27" xfId="0" applyNumberFormat="1" applyFont="1" applyBorder="1" applyAlignment="1" applyProtection="1">
      <alignment horizontal="right"/>
      <protection/>
    </xf>
    <xf numFmtId="3" fontId="19" fillId="0" borderId="28" xfId="0" applyNumberFormat="1" applyFont="1" applyBorder="1" applyAlignment="1" applyProtection="1">
      <alignment horizontal="right"/>
      <protection/>
    </xf>
    <xf numFmtId="3" fontId="19" fillId="0" borderId="25" xfId="0" applyNumberFormat="1" applyFont="1" applyBorder="1" applyAlignment="1" applyProtection="1">
      <alignment horizontal="right"/>
      <protection/>
    </xf>
    <xf numFmtId="0" fontId="11" fillId="0" borderId="14" xfId="25" applyFont="1" applyBorder="1" applyAlignment="1" applyProtection="1">
      <alignment horizontal="left" vertical="top" wrapText="1"/>
      <protection/>
    </xf>
    <xf numFmtId="0" fontId="8" fillId="0" borderId="65" xfId="25" applyFont="1" applyBorder="1" applyAlignment="1" applyProtection="1">
      <alignment horizontal="left" vertical="top" wrapText="1"/>
      <protection/>
    </xf>
    <xf numFmtId="0" fontId="8" fillId="0" borderId="14" xfId="25" applyFont="1" applyBorder="1" applyAlignment="1" applyProtection="1">
      <alignment horizontal="left" vertical="top" wrapText="1"/>
      <protection/>
    </xf>
    <xf numFmtId="0" fontId="18" fillId="0" borderId="14" xfId="25" applyFont="1" applyBorder="1" applyAlignment="1" applyProtection="1">
      <alignment horizontal="left" vertical="top" wrapText="1"/>
      <protection/>
    </xf>
    <xf numFmtId="3" fontId="19" fillId="0" borderId="25" xfId="0" applyNumberFormat="1" applyFont="1" applyBorder="1" applyAlignment="1" applyProtection="1">
      <alignment horizontal="right"/>
      <protection locked="0"/>
    </xf>
    <xf numFmtId="3" fontId="19" fillId="0" borderId="27" xfId="0" applyNumberFormat="1" applyFont="1" applyBorder="1" applyAlignment="1" applyProtection="1">
      <alignment horizontal="right"/>
      <protection locked="0"/>
    </xf>
    <xf numFmtId="3" fontId="19" fillId="0" borderId="28" xfId="0" applyNumberFormat="1" applyFont="1" applyBorder="1" applyAlignment="1" applyProtection="1">
      <alignment horizontal="right"/>
      <protection locked="0"/>
    </xf>
    <xf numFmtId="3" fontId="21" fillId="0" borderId="25" xfId="0" applyNumberFormat="1" applyFont="1" applyBorder="1" applyAlignment="1" applyProtection="1">
      <alignment horizontal="right"/>
      <protection/>
    </xf>
    <xf numFmtId="3" fontId="21" fillId="0" borderId="27" xfId="0" applyNumberFormat="1" applyFont="1" applyBorder="1" applyAlignment="1" applyProtection="1">
      <alignment horizontal="right"/>
      <protection/>
    </xf>
    <xf numFmtId="3" fontId="21" fillId="0" borderId="28" xfId="0" applyNumberFormat="1" applyFont="1" applyBorder="1" applyAlignment="1" applyProtection="1">
      <alignment horizontal="right"/>
      <protection/>
    </xf>
    <xf numFmtId="0" fontId="11" fillId="0" borderId="17" xfId="25" applyFont="1" applyBorder="1" applyAlignment="1" applyProtection="1">
      <alignment horizontal="left" vertical="center"/>
      <protection/>
    </xf>
    <xf numFmtId="3" fontId="11" fillId="0" borderId="5" xfId="0" applyNumberFormat="1" applyFont="1" applyBorder="1" applyProtection="1">
      <protection locked="0"/>
    </xf>
    <xf numFmtId="3" fontId="11" fillId="0" borderId="6" xfId="0" applyNumberFormat="1" applyFont="1" applyBorder="1" applyProtection="1">
      <protection locked="0"/>
    </xf>
    <xf numFmtId="3" fontId="11" fillId="0" borderId="8" xfId="0" applyNumberFormat="1" applyFont="1" applyBorder="1" applyProtection="1">
      <protection locked="0"/>
    </xf>
    <xf numFmtId="0" fontId="10" fillId="0" borderId="72" xfId="0" applyFont="1" applyBorder="1" applyAlignment="1" applyProtection="1">
      <alignment horizontal="center" vertical="center" wrapText="1"/>
      <protection/>
    </xf>
    <xf numFmtId="0" fontId="10" fillId="0" borderId="73" xfId="0" applyFont="1" applyBorder="1" applyAlignment="1" applyProtection="1">
      <alignment horizontal="center" vertical="center" wrapText="1"/>
      <protection/>
    </xf>
    <xf numFmtId="0" fontId="10" fillId="0" borderId="74" xfId="0" applyFont="1" applyBorder="1" applyAlignment="1" applyProtection="1">
      <alignment horizontal="center" vertical="center"/>
      <protection/>
    </xf>
    <xf numFmtId="0" fontId="10" fillId="0" borderId="20" xfId="0" applyFont="1" applyBorder="1" applyAlignment="1" applyProtection="1">
      <alignment horizontal="center" vertical="center"/>
      <protection/>
    </xf>
    <xf numFmtId="0" fontId="10" fillId="0" borderId="21" xfId="0" applyFont="1" applyBorder="1" applyAlignment="1" applyProtection="1">
      <alignment horizontal="center" vertical="center"/>
      <protection/>
    </xf>
    <xf numFmtId="0" fontId="10" fillId="0" borderId="10" xfId="0" applyFont="1" applyBorder="1" applyAlignment="1" applyProtection="1">
      <alignment horizontal="right" vertical="center" wrapText="1"/>
      <protection/>
    </xf>
    <xf numFmtId="0" fontId="10" fillId="0" borderId="75" xfId="0" applyFont="1" applyBorder="1" applyAlignment="1" applyProtection="1">
      <alignment horizontal="right" vertical="center" wrapText="1"/>
      <protection/>
    </xf>
    <xf numFmtId="0" fontId="10" fillId="0" borderId="76" xfId="0" applyFont="1" applyBorder="1" applyAlignment="1" applyProtection="1">
      <alignment horizontal="center" vertical="center"/>
      <protection/>
    </xf>
    <xf numFmtId="0" fontId="10" fillId="0" borderId="10" xfId="0" applyFont="1" applyBorder="1" applyAlignment="1" applyProtection="1">
      <alignment horizontal="center" vertical="center"/>
      <protection/>
    </xf>
    <xf numFmtId="0" fontId="12" fillId="0" borderId="0" xfId="0" applyFont="1" applyBorder="1" applyAlignment="1" applyProtection="1">
      <alignment horizontal="center" vertical="center" wrapText="1"/>
      <protection/>
    </xf>
    <xf numFmtId="0" fontId="12" fillId="0" borderId="77" xfId="0" applyFont="1" applyBorder="1" applyAlignment="1" applyProtection="1">
      <alignment horizontal="center" vertical="center" wrapText="1"/>
      <protection/>
    </xf>
    <xf numFmtId="0" fontId="10" fillId="0" borderId="11" xfId="0" applyFont="1" applyBorder="1" applyAlignment="1" applyProtection="1">
      <alignment horizontal="right" vertical="center" wrapText="1"/>
      <protection/>
    </xf>
    <xf numFmtId="0" fontId="10" fillId="0" borderId="78" xfId="0" applyFont="1" applyBorder="1" applyAlignment="1" applyProtection="1">
      <alignment horizontal="right" vertical="center" wrapText="1"/>
      <protection/>
    </xf>
    <xf numFmtId="0" fontId="10" fillId="0" borderId="74" xfId="0" applyFont="1" applyBorder="1" applyAlignment="1" applyProtection="1">
      <alignment horizontal="center" vertical="center" wrapText="1"/>
      <protection/>
    </xf>
    <xf numFmtId="0" fontId="0" fillId="0" borderId="20" xfId="0" applyBorder="1" applyAlignment="1">
      <alignment vertical="center"/>
    </xf>
    <xf numFmtId="0" fontId="0" fillId="0" borderId="21" xfId="0" applyBorder="1" applyAlignment="1">
      <alignment vertical="center"/>
    </xf>
    <xf numFmtId="0" fontId="8" fillId="0" borderId="0" xfId="0" applyFont="1" applyBorder="1" applyAlignment="1" applyProtection="1" quotePrefix="1">
      <alignment horizontal="left" vertical="top" wrapText="1"/>
      <protection/>
    </xf>
    <xf numFmtId="0" fontId="10" fillId="0" borderId="11" xfId="0" applyFont="1" applyBorder="1" applyAlignment="1" applyProtection="1">
      <alignment horizontal="center" vertical="center"/>
      <protection/>
    </xf>
    <xf numFmtId="0" fontId="10" fillId="0" borderId="12" xfId="0" applyFont="1" applyBorder="1" applyAlignment="1" applyProtection="1">
      <alignment horizontal="center" vertical="center"/>
      <protection/>
    </xf>
    <xf numFmtId="0" fontId="10" fillId="0" borderId="78" xfId="0" applyFont="1" applyBorder="1" applyAlignment="1" applyProtection="1">
      <alignment horizontal="center" vertical="center"/>
      <protection/>
    </xf>
    <xf numFmtId="0" fontId="22" fillId="0" borderId="0" xfId="0" applyFont="1" applyBorder="1" applyAlignment="1" applyProtection="1">
      <alignment horizontal="center" vertical="center" wrapText="1"/>
      <protection/>
    </xf>
    <xf numFmtId="0" fontId="12" fillId="0" borderId="79" xfId="0" applyFont="1" applyBorder="1" applyAlignment="1" applyProtection="1">
      <alignment horizontal="center" vertical="center" wrapText="1"/>
      <protection/>
    </xf>
    <xf numFmtId="0" fontId="12" fillId="0" borderId="80" xfId="0" applyFont="1" applyBorder="1" applyAlignment="1" applyProtection="1">
      <alignment horizontal="center" vertical="center" wrapText="1"/>
      <protection/>
    </xf>
    <xf numFmtId="0" fontId="12" fillId="0" borderId="81" xfId="0" applyFont="1" applyBorder="1" applyAlignment="1" applyProtection="1">
      <alignment horizontal="center" vertical="center" wrapText="1"/>
      <protection/>
    </xf>
    <xf numFmtId="0" fontId="12" fillId="0" borderId="82" xfId="0" applyFont="1" applyBorder="1" applyAlignment="1" applyProtection="1">
      <alignment horizontal="center" vertical="center" wrapText="1"/>
      <protection/>
    </xf>
    <xf numFmtId="0" fontId="9" fillId="0" borderId="64" xfId="0" applyFont="1" applyBorder="1" applyAlignment="1" applyProtection="1" quotePrefix="1">
      <alignment horizontal="left" vertical="top" wrapText="1"/>
      <protection/>
    </xf>
    <xf numFmtId="0" fontId="9" fillId="0" borderId="0" xfId="0" applyFont="1" applyBorder="1" applyAlignment="1" applyProtection="1" quotePrefix="1">
      <alignment horizontal="left" vertical="top" wrapText="1"/>
      <protection/>
    </xf>
    <xf numFmtId="0" fontId="12" fillId="0" borderId="83" xfId="0" applyFont="1" applyBorder="1" applyAlignment="1" applyProtection="1">
      <alignment horizontal="center" vertical="center" wrapText="1"/>
      <protection/>
    </xf>
    <xf numFmtId="0" fontId="12" fillId="0" borderId="84" xfId="0" applyFont="1" applyBorder="1" applyAlignment="1" applyProtection="1">
      <alignment horizontal="center" vertical="center" wrapText="1"/>
      <protection/>
    </xf>
    <xf numFmtId="0" fontId="0" fillId="0" borderId="20" xfId="0" applyBorder="1" applyAlignment="1">
      <alignment horizontal="center" vertical="center"/>
    </xf>
    <xf numFmtId="0" fontId="0" fillId="0" borderId="21" xfId="0" applyBorder="1" applyAlignment="1">
      <alignment horizontal="center" vertical="center"/>
    </xf>
    <xf numFmtId="0" fontId="10" fillId="0" borderId="72" xfId="0" applyNumberFormat="1" applyFont="1" applyBorder="1" applyAlignment="1" applyProtection="1">
      <alignment horizontal="center" vertical="center" wrapText="1"/>
      <protection/>
    </xf>
    <xf numFmtId="0" fontId="10" fillId="0" borderId="73" xfId="0" applyNumberFormat="1" applyFont="1" applyBorder="1" applyAlignment="1" applyProtection="1">
      <alignment horizontal="center" vertical="center" wrapText="1"/>
      <protection/>
    </xf>
    <xf numFmtId="0" fontId="4" fillId="0" borderId="0" xfId="0" applyFont="1" applyBorder="1" applyAlignment="1" applyProtection="1">
      <alignment horizontal="left" vertical="center" wrapText="1"/>
      <protection/>
    </xf>
    <xf numFmtId="0" fontId="5" fillId="0" borderId="0" xfId="0" applyFont="1" applyBorder="1" applyAlignment="1" applyProtection="1">
      <alignment horizontal="left" vertical="center" wrapText="1"/>
      <protection/>
    </xf>
    <xf numFmtId="0" fontId="11" fillId="0" borderId="65" xfId="25" applyFont="1" applyBorder="1" applyAlignment="1" applyProtection="1">
      <alignment horizontal="left" vertical="center"/>
      <protection/>
    </xf>
    <xf numFmtId="0" fontId="8" fillId="0" borderId="85" xfId="25" applyFont="1" applyBorder="1" applyAlignment="1" applyProtection="1">
      <alignment horizontal="left" vertical="center" wrapText="1"/>
      <protection/>
    </xf>
    <xf numFmtId="0" fontId="8" fillId="0" borderId="86" xfId="25" applyFont="1" applyBorder="1" applyAlignment="1" applyProtection="1">
      <alignment horizontal="left" vertical="center" wrapText="1"/>
      <protection/>
    </xf>
    <xf numFmtId="0" fontId="8" fillId="0" borderId="87" xfId="25" applyFont="1" applyBorder="1" applyAlignment="1" applyProtection="1">
      <alignment horizontal="left" vertical="center" wrapText="1"/>
      <protection/>
    </xf>
    <xf numFmtId="0" fontId="8" fillId="0" borderId="32" xfId="25" applyFont="1" applyBorder="1" applyAlignment="1" applyProtection="1">
      <alignment horizontal="left" vertical="center" wrapText="1"/>
      <protection/>
    </xf>
    <xf numFmtId="0" fontId="8" fillId="0" borderId="27" xfId="25" applyFont="1" applyBorder="1" applyAlignment="1" applyProtection="1">
      <alignment horizontal="left" vertical="center" wrapText="1"/>
      <protection/>
    </xf>
    <xf numFmtId="0" fontId="8" fillId="0" borderId="23" xfId="25" applyFont="1" applyBorder="1" applyAlignment="1" applyProtection="1">
      <alignment horizontal="left" vertical="center" wrapText="1"/>
      <protection/>
    </xf>
    <xf numFmtId="0" fontId="8" fillId="0" borderId="88" xfId="25" applyFont="1" applyBorder="1" applyAlignment="1" applyProtection="1">
      <alignment horizontal="left" vertical="center" wrapText="1"/>
      <protection/>
    </xf>
    <xf numFmtId="0" fontId="8" fillId="0" borderId="89" xfId="25" applyFont="1" applyBorder="1" applyAlignment="1" applyProtection="1">
      <alignment horizontal="left" vertical="center" wrapText="1"/>
      <protection/>
    </xf>
    <xf numFmtId="0" fontId="8" fillId="0" borderId="90" xfId="25" applyFont="1" applyBorder="1" applyAlignment="1" applyProtection="1">
      <alignment horizontal="left" vertical="center" wrapText="1"/>
      <protection/>
    </xf>
    <xf numFmtId="0" fontId="8" fillId="0" borderId="34" xfId="25" applyFont="1" applyBorder="1" applyAlignment="1" applyProtection="1">
      <alignment horizontal="left" vertical="center" wrapText="1"/>
      <protection/>
    </xf>
    <xf numFmtId="0" fontId="8" fillId="0" borderId="28" xfId="25" applyFont="1" applyBorder="1" applyAlignment="1" applyProtection="1">
      <alignment horizontal="left" vertical="center" wrapText="1"/>
      <protection/>
    </xf>
    <xf numFmtId="0" fontId="8" fillId="0" borderId="24" xfId="25" applyFont="1" applyBorder="1" applyAlignment="1" applyProtection="1">
      <alignment horizontal="left" vertical="center" wrapText="1"/>
      <protection/>
    </xf>
    <xf numFmtId="3" fontId="16" fillId="0" borderId="91" xfId="0" applyNumberFormat="1" applyFont="1" applyBorder="1" applyAlignment="1" applyProtection="1">
      <alignment horizontal="right" wrapText="1"/>
      <protection/>
    </xf>
    <xf numFmtId="3" fontId="16" fillId="0" borderId="13" xfId="0" applyNumberFormat="1" applyFont="1" applyBorder="1" applyAlignment="1" applyProtection="1">
      <alignment horizontal="right" wrapText="1"/>
      <protection/>
    </xf>
    <xf numFmtId="3" fontId="16" fillId="0" borderId="92" xfId="0" applyNumberFormat="1" applyFont="1" applyBorder="1" applyAlignment="1" applyProtection="1">
      <alignment horizontal="right" wrapText="1"/>
      <protection/>
    </xf>
    <xf numFmtId="3" fontId="16" fillId="0" borderId="93" xfId="0" applyNumberFormat="1" applyFont="1" applyBorder="1" applyAlignment="1" applyProtection="1">
      <alignment horizontal="right" wrapText="1"/>
      <protection/>
    </xf>
    <xf numFmtId="3" fontId="16" fillId="0" borderId="94" xfId="0" applyNumberFormat="1" applyFont="1" applyBorder="1" applyAlignment="1" applyProtection="1">
      <alignment horizontal="right" wrapText="1"/>
      <protection/>
    </xf>
    <xf numFmtId="3" fontId="16" fillId="0" borderId="60" xfId="0" applyNumberFormat="1" applyFont="1" applyBorder="1" applyAlignment="1" applyProtection="1">
      <alignment horizontal="right" wrapText="1"/>
      <protection/>
    </xf>
    <xf numFmtId="3" fontId="16" fillId="0" borderId="87" xfId="0" applyNumberFormat="1" applyFont="1" applyBorder="1" applyAlignment="1" applyProtection="1">
      <alignment horizontal="right" wrapText="1"/>
      <protection/>
    </xf>
    <xf numFmtId="3" fontId="16" fillId="0" borderId="86" xfId="0" applyNumberFormat="1" applyFont="1" applyBorder="1" applyAlignment="1" applyProtection="1">
      <alignment horizontal="right" wrapText="1"/>
      <protection/>
    </xf>
    <xf numFmtId="3" fontId="20" fillId="0" borderId="87" xfId="0" applyNumberFormat="1" applyFont="1" applyBorder="1" applyAlignment="1" applyProtection="1">
      <alignment horizontal="right" wrapText="1"/>
      <protection/>
    </xf>
    <xf numFmtId="3" fontId="20" fillId="0" borderId="27" xfId="0" applyNumberFormat="1" applyFont="1" applyBorder="1" applyAlignment="1" applyProtection="1">
      <alignment horizontal="right" wrapText="1"/>
      <protection/>
    </xf>
    <xf numFmtId="3" fontId="16" fillId="0" borderId="95" xfId="0" applyNumberFormat="1" applyFont="1" applyBorder="1" applyAlignment="1" applyProtection="1">
      <alignment horizontal="right" wrapText="1"/>
      <protection/>
    </xf>
    <xf numFmtId="3" fontId="16" fillId="0" borderId="61" xfId="0" applyNumberFormat="1" applyFont="1" applyBorder="1" applyAlignment="1" applyProtection="1">
      <alignment horizontal="right" wrapText="1"/>
      <protection/>
    </xf>
    <xf numFmtId="3" fontId="16" fillId="0" borderId="90" xfId="0" applyNumberFormat="1" applyFont="1" applyBorder="1" applyAlignment="1" applyProtection="1">
      <alignment horizontal="right" wrapText="1"/>
      <protection/>
    </xf>
    <xf numFmtId="3" fontId="16" fillId="0" borderId="89" xfId="0" applyNumberFormat="1" applyFont="1" applyBorder="1" applyAlignment="1" applyProtection="1">
      <alignment horizontal="right" wrapText="1"/>
      <protection/>
    </xf>
    <xf numFmtId="3" fontId="20" fillId="0" borderId="90" xfId="0" applyNumberFormat="1" applyFont="1" applyBorder="1" applyAlignment="1" applyProtection="1">
      <alignment horizontal="right" wrapText="1"/>
      <protection/>
    </xf>
    <xf numFmtId="3" fontId="20" fillId="0" borderId="28" xfId="0" applyNumberFormat="1" applyFont="1" applyBorder="1" applyAlignment="1" applyProtection="1">
      <alignment horizontal="right" wrapText="1"/>
      <protection/>
    </xf>
    <xf numFmtId="0" fontId="8" fillId="0" borderId="94" xfId="25" applyFont="1" applyBorder="1" applyAlignment="1" applyProtection="1">
      <alignment horizontal="left" vertical="center" wrapText="1"/>
      <protection/>
    </xf>
    <xf numFmtId="0" fontId="8" fillId="0" borderId="96" xfId="25" applyFont="1" applyBorder="1" applyAlignment="1" applyProtection="1">
      <alignment horizontal="left" vertical="center" wrapText="1"/>
      <protection/>
    </xf>
    <xf numFmtId="0" fontId="8" fillId="0" borderId="95" xfId="25" applyFont="1" applyBorder="1" applyAlignment="1" applyProtection="1">
      <alignment horizontal="left" vertical="center" wrapText="1"/>
      <protection/>
    </xf>
    <xf numFmtId="0" fontId="8" fillId="0" borderId="97" xfId="25" applyFont="1" applyBorder="1" applyAlignment="1" applyProtection="1">
      <alignment horizontal="left" vertical="center" wrapText="1"/>
      <protection/>
    </xf>
    <xf numFmtId="3" fontId="16" fillId="0" borderId="30" xfId="0" applyNumberFormat="1" applyFont="1" applyBorder="1" applyAlignment="1" applyProtection="1">
      <alignment horizontal="right" wrapText="1"/>
      <protection/>
    </xf>
    <xf numFmtId="3" fontId="16" fillId="0" borderId="98" xfId="0" applyNumberFormat="1" applyFont="1" applyBorder="1" applyAlignment="1" applyProtection="1">
      <alignment horizontal="right" wrapText="1"/>
      <protection/>
    </xf>
    <xf numFmtId="3" fontId="20" fillId="0" borderId="94" xfId="0" applyNumberFormat="1" applyFont="1" applyBorder="1" applyAlignment="1" applyProtection="1">
      <alignment horizontal="right" wrapText="1"/>
      <protection/>
    </xf>
    <xf numFmtId="3" fontId="20" fillId="0" borderId="32" xfId="0" applyNumberFormat="1" applyFont="1" applyBorder="1" applyAlignment="1" applyProtection="1">
      <alignment horizontal="right" wrapText="1"/>
      <protection/>
    </xf>
    <xf numFmtId="3" fontId="20" fillId="0" borderId="96" xfId="0" applyNumberFormat="1" applyFont="1" applyBorder="1" applyAlignment="1" applyProtection="1">
      <alignment horizontal="right" wrapText="1"/>
      <protection/>
    </xf>
    <xf numFmtId="3" fontId="16" fillId="0" borderId="32" xfId="0" applyNumberFormat="1" applyFont="1" applyBorder="1" applyAlignment="1" applyProtection="1">
      <alignment horizontal="right" wrapText="1"/>
      <protection/>
    </xf>
    <xf numFmtId="3" fontId="16" fillId="0" borderId="96" xfId="0" applyNumberFormat="1" applyFont="1" applyBorder="1" applyAlignment="1" applyProtection="1">
      <alignment horizontal="right" wrapText="1"/>
      <protection/>
    </xf>
    <xf numFmtId="3" fontId="20" fillId="0" borderId="95" xfId="0" applyNumberFormat="1" applyFont="1" applyBorder="1" applyAlignment="1" applyProtection="1">
      <alignment horizontal="right" wrapText="1"/>
      <protection/>
    </xf>
    <xf numFmtId="3" fontId="20" fillId="0" borderId="34" xfId="0" applyNumberFormat="1" applyFont="1" applyBorder="1" applyAlignment="1" applyProtection="1">
      <alignment horizontal="right" wrapText="1"/>
      <protection/>
    </xf>
    <xf numFmtId="3" fontId="20" fillId="0" borderId="97" xfId="0" applyNumberFormat="1" applyFont="1" applyBorder="1" applyAlignment="1" applyProtection="1">
      <alignment horizontal="right" wrapText="1"/>
      <protection/>
    </xf>
    <xf numFmtId="0" fontId="8" fillId="0" borderId="99" xfId="25" applyFont="1" applyBorder="1" applyAlignment="1" applyProtection="1">
      <alignment horizontal="left" vertical="center" wrapText="1"/>
      <protection/>
    </xf>
    <xf numFmtId="0" fontId="8" fillId="0" borderId="100" xfId="25" applyFont="1" applyBorder="1" applyAlignment="1" applyProtection="1">
      <alignment horizontal="left" vertical="center" wrapText="1"/>
      <protection/>
    </xf>
    <xf numFmtId="3" fontId="16" fillId="0" borderId="101" xfId="0" applyNumberFormat="1" applyFont="1" applyBorder="1" applyAlignment="1" applyProtection="1">
      <alignment horizontal="right" wrapText="1"/>
      <protection/>
    </xf>
    <xf numFmtId="3" fontId="16" fillId="0" borderId="102" xfId="0" applyNumberFormat="1" applyFont="1" applyBorder="1" applyAlignment="1" applyProtection="1">
      <alignment horizontal="right" wrapText="1"/>
      <protection/>
    </xf>
    <xf numFmtId="3" fontId="20" fillId="0" borderId="85" xfId="0" applyNumberFormat="1" applyFont="1" applyBorder="1" applyAlignment="1" applyProtection="1">
      <alignment horizontal="right" wrapText="1"/>
      <protection/>
    </xf>
    <xf numFmtId="3" fontId="20" fillId="0" borderId="99" xfId="0" applyNumberFormat="1" applyFont="1" applyBorder="1" applyAlignment="1" applyProtection="1">
      <alignment horizontal="right" wrapText="1"/>
      <protection/>
    </xf>
    <xf numFmtId="3" fontId="16" fillId="0" borderId="85" xfId="0" applyNumberFormat="1" applyFont="1" applyBorder="1" applyAlignment="1" applyProtection="1">
      <alignment horizontal="right" wrapText="1"/>
      <protection/>
    </xf>
    <xf numFmtId="3" fontId="16" fillId="0" borderId="99" xfId="0" applyNumberFormat="1" applyFont="1" applyBorder="1" applyAlignment="1" applyProtection="1">
      <alignment horizontal="right" wrapText="1"/>
      <protection/>
    </xf>
    <xf numFmtId="3" fontId="20" fillId="0" borderId="88" xfId="0" applyNumberFormat="1" applyFont="1" applyBorder="1" applyAlignment="1" applyProtection="1">
      <alignment horizontal="right" wrapText="1"/>
      <protection/>
    </xf>
    <xf numFmtId="3" fontId="20" fillId="0" borderId="100" xfId="0" applyNumberFormat="1" applyFont="1" applyBorder="1" applyAlignment="1" applyProtection="1">
      <alignment horizontal="right" wrapText="1"/>
      <protection/>
    </xf>
    <xf numFmtId="3" fontId="16" fillId="0" borderId="91" xfId="0" applyNumberFormat="1" applyFont="1" applyBorder="1" applyAlignment="1" applyProtection="1">
      <alignment horizontal="right" wrapText="1"/>
      <protection locked="0"/>
    </xf>
    <xf numFmtId="3" fontId="16" fillId="0" borderId="30" xfId="0" applyNumberFormat="1" applyFont="1" applyBorder="1" applyAlignment="1" applyProtection="1">
      <alignment horizontal="right" wrapText="1"/>
      <protection locked="0"/>
    </xf>
    <xf numFmtId="3" fontId="16" fillId="0" borderId="92" xfId="0" applyNumberFormat="1" applyFont="1" applyBorder="1" applyAlignment="1" applyProtection="1">
      <alignment horizontal="right" wrapText="1"/>
      <protection locked="0"/>
    </xf>
    <xf numFmtId="3" fontId="16" fillId="0" borderId="98" xfId="0" applyNumberFormat="1" applyFont="1" applyBorder="1" applyAlignment="1" applyProtection="1">
      <alignment horizontal="right" wrapText="1"/>
      <protection locked="0"/>
    </xf>
    <xf numFmtId="3" fontId="16" fillId="0" borderId="94" xfId="0" applyNumberFormat="1" applyFont="1" applyBorder="1" applyAlignment="1" applyProtection="1">
      <alignment horizontal="right" wrapText="1"/>
      <protection locked="0"/>
    </xf>
    <xf numFmtId="3" fontId="16" fillId="0" borderId="32" xfId="0" applyNumberFormat="1" applyFont="1" applyBorder="1" applyAlignment="1" applyProtection="1">
      <alignment horizontal="right" wrapText="1"/>
      <protection locked="0"/>
    </xf>
    <xf numFmtId="3" fontId="16" fillId="0" borderId="87" xfId="0" applyNumberFormat="1" applyFont="1" applyBorder="1" applyAlignment="1" applyProtection="1">
      <alignment horizontal="right" wrapText="1"/>
      <protection locked="0"/>
    </xf>
    <xf numFmtId="3" fontId="16" fillId="0" borderId="96" xfId="0" applyNumberFormat="1" applyFont="1" applyBorder="1" applyAlignment="1" applyProtection="1">
      <alignment horizontal="right" wrapText="1"/>
      <protection locked="0"/>
    </xf>
    <xf numFmtId="3" fontId="20" fillId="0" borderId="87" xfId="0" applyNumberFormat="1" applyFont="1" applyBorder="1" applyAlignment="1" applyProtection="1">
      <alignment horizontal="right" wrapText="1"/>
      <protection locked="0"/>
    </xf>
    <xf numFmtId="3" fontId="16" fillId="0" borderId="95" xfId="0" applyNumberFormat="1" applyFont="1" applyBorder="1" applyAlignment="1" applyProtection="1">
      <alignment horizontal="right" wrapText="1"/>
      <protection locked="0"/>
    </xf>
    <xf numFmtId="3" fontId="16" fillId="0" borderId="34" xfId="0" applyNumberFormat="1" applyFont="1" applyBorder="1" applyAlignment="1" applyProtection="1">
      <alignment horizontal="right" wrapText="1"/>
      <protection locked="0"/>
    </xf>
    <xf numFmtId="3" fontId="16" fillId="0" borderId="90" xfId="0" applyNumberFormat="1" applyFont="1" applyBorder="1" applyAlignment="1" applyProtection="1">
      <alignment horizontal="right" wrapText="1"/>
      <protection locked="0"/>
    </xf>
    <xf numFmtId="3" fontId="16" fillId="0" borderId="97" xfId="0" applyNumberFormat="1" applyFont="1" applyBorder="1" applyAlignment="1" applyProtection="1">
      <alignment horizontal="right" wrapText="1"/>
      <protection locked="0"/>
    </xf>
    <xf numFmtId="3" fontId="20" fillId="0" borderId="90" xfId="0" applyNumberFormat="1" applyFont="1" applyBorder="1" applyAlignment="1" applyProtection="1">
      <alignment horizontal="right" wrapText="1"/>
      <protection locked="0"/>
    </xf>
    <xf numFmtId="0" fontId="8" fillId="0" borderId="103" xfId="25" applyFont="1" applyBorder="1" applyAlignment="1" applyProtection="1">
      <alignment horizontal="left" vertical="center" wrapText="1"/>
      <protection/>
    </xf>
    <xf numFmtId="0" fontId="8" fillId="0" borderId="104" xfId="25" applyFont="1" applyBorder="1" applyAlignment="1" applyProtection="1">
      <alignment horizontal="left" vertical="center" wrapText="1"/>
      <protection/>
    </xf>
    <xf numFmtId="3" fontId="20" fillId="0" borderId="91" xfId="0" applyNumberFormat="1" applyFont="1" applyBorder="1" applyAlignment="1" applyProtection="1">
      <alignment horizontal="right" wrapText="1"/>
      <protection locked="0"/>
    </xf>
    <xf numFmtId="3" fontId="20" fillId="0" borderId="30" xfId="0" applyNumberFormat="1" applyFont="1" applyBorder="1" applyAlignment="1" applyProtection="1">
      <alignment horizontal="right" wrapText="1"/>
      <protection locked="0"/>
    </xf>
    <xf numFmtId="3" fontId="20" fillId="0" borderId="92" xfId="0" applyNumberFormat="1" applyFont="1" applyBorder="1" applyAlignment="1" applyProtection="1">
      <alignment horizontal="right" wrapText="1"/>
      <protection locked="0"/>
    </xf>
    <xf numFmtId="3" fontId="20" fillId="0" borderId="98" xfId="0" applyNumberFormat="1" applyFont="1" applyBorder="1" applyAlignment="1" applyProtection="1">
      <alignment horizontal="right" wrapText="1"/>
      <protection locked="0"/>
    </xf>
    <xf numFmtId="3" fontId="20" fillId="0" borderId="94" xfId="0" applyNumberFormat="1" applyFont="1" applyBorder="1" applyAlignment="1" applyProtection="1">
      <alignment horizontal="right" wrapText="1"/>
      <protection locked="0"/>
    </xf>
    <xf numFmtId="3" fontId="20" fillId="0" borderId="32" xfId="0" applyNumberFormat="1" applyFont="1" applyBorder="1" applyAlignment="1" applyProtection="1">
      <alignment horizontal="right" wrapText="1"/>
      <protection locked="0"/>
    </xf>
    <xf numFmtId="3" fontId="20" fillId="0" borderId="96" xfId="0" applyNumberFormat="1" applyFont="1" applyBorder="1" applyAlignment="1" applyProtection="1">
      <alignment horizontal="right" wrapText="1"/>
      <protection locked="0"/>
    </xf>
    <xf numFmtId="3" fontId="20" fillId="0" borderId="95" xfId="0" applyNumberFormat="1" applyFont="1" applyBorder="1" applyAlignment="1" applyProtection="1">
      <alignment horizontal="right" wrapText="1"/>
      <protection locked="0"/>
    </xf>
    <xf numFmtId="3" fontId="20" fillId="0" borderId="34" xfId="0" applyNumberFormat="1" applyFont="1" applyBorder="1" applyAlignment="1" applyProtection="1">
      <alignment horizontal="right" wrapText="1"/>
      <protection locked="0"/>
    </xf>
    <xf numFmtId="3" fontId="20" fillId="0" borderId="97" xfId="0" applyNumberFormat="1" applyFont="1" applyBorder="1" applyAlignment="1" applyProtection="1">
      <alignment horizontal="right" wrapText="1"/>
      <protection locked="0"/>
    </xf>
    <xf numFmtId="3" fontId="20" fillId="0" borderId="101" xfId="0" applyNumberFormat="1" applyFont="1" applyBorder="1" applyAlignment="1" applyProtection="1">
      <alignment horizontal="right" wrapText="1"/>
      <protection locked="0"/>
    </xf>
    <xf numFmtId="3" fontId="20" fillId="0" borderId="102" xfId="0" applyNumberFormat="1" applyFont="1" applyBorder="1" applyAlignment="1" applyProtection="1">
      <alignment horizontal="right" wrapText="1"/>
      <protection locked="0"/>
    </xf>
    <xf numFmtId="3" fontId="20" fillId="0" borderId="85" xfId="0" applyNumberFormat="1" applyFont="1" applyBorder="1" applyAlignment="1" applyProtection="1">
      <alignment horizontal="right" wrapText="1"/>
      <protection locked="0"/>
    </xf>
    <xf numFmtId="3" fontId="20" fillId="0" borderId="99" xfId="0" applyNumberFormat="1" applyFont="1" applyBorder="1" applyAlignment="1" applyProtection="1">
      <alignment horizontal="right" wrapText="1"/>
      <protection locked="0"/>
    </xf>
    <xf numFmtId="3" fontId="20" fillId="0" borderId="88" xfId="0" applyNumberFormat="1" applyFont="1" applyBorder="1" applyAlignment="1" applyProtection="1">
      <alignment horizontal="right" wrapText="1"/>
      <protection locked="0"/>
    </xf>
    <xf numFmtId="3" fontId="20" fillId="0" borderId="100" xfId="0" applyNumberFormat="1" applyFont="1" applyBorder="1" applyAlignment="1" applyProtection="1">
      <alignment horizontal="right" wrapText="1"/>
      <protection locked="0"/>
    </xf>
    <xf numFmtId="0" fontId="11" fillId="0" borderId="65" xfId="25" applyFont="1" applyBorder="1" applyAlignment="1" applyProtection="1">
      <alignment horizontal="left" vertical="center" wrapText="1"/>
      <protection/>
    </xf>
    <xf numFmtId="3" fontId="16" fillId="0" borderId="91" xfId="0" applyNumberFormat="1" applyFont="1" applyBorder="1" applyAlignment="1" applyProtection="1">
      <alignment horizontal="right"/>
      <protection locked="0"/>
    </xf>
    <xf numFmtId="3" fontId="16" fillId="0" borderId="92" xfId="0" applyNumberFormat="1" applyFont="1" applyBorder="1" applyAlignment="1" applyProtection="1">
      <alignment horizontal="right"/>
      <protection locked="0"/>
    </xf>
    <xf numFmtId="3" fontId="16" fillId="0" borderId="98" xfId="0" applyNumberFormat="1" applyFont="1" applyBorder="1" applyAlignment="1" applyProtection="1">
      <alignment horizontal="right"/>
      <protection locked="0"/>
    </xf>
    <xf numFmtId="3" fontId="16" fillId="0" borderId="94" xfId="0" applyNumberFormat="1" applyFont="1" applyBorder="1" applyAlignment="1" applyProtection="1">
      <alignment horizontal="right"/>
      <protection locked="0"/>
    </xf>
    <xf numFmtId="3" fontId="16" fillId="0" borderId="87" xfId="0" applyNumberFormat="1" applyFont="1" applyBorder="1" applyAlignment="1" applyProtection="1">
      <alignment horizontal="right"/>
      <protection locked="0"/>
    </xf>
    <xf numFmtId="3" fontId="16" fillId="0" borderId="96" xfId="0" applyNumberFormat="1" applyFont="1" applyBorder="1" applyAlignment="1" applyProtection="1">
      <alignment horizontal="right"/>
      <protection locked="0"/>
    </xf>
    <xf numFmtId="3" fontId="20" fillId="0" borderId="87" xfId="0" applyNumberFormat="1" applyFont="1" applyBorder="1" applyAlignment="1" applyProtection="1">
      <alignment horizontal="right"/>
      <protection locked="0"/>
    </xf>
    <xf numFmtId="3" fontId="20" fillId="0" borderId="27" xfId="0" applyNumberFormat="1" applyFont="1" applyBorder="1" applyAlignment="1" applyProtection="1">
      <alignment horizontal="right"/>
      <protection locked="0"/>
    </xf>
    <xf numFmtId="3" fontId="16" fillId="0" borderId="95" xfId="0" applyNumberFormat="1" applyFont="1" applyBorder="1" applyAlignment="1" applyProtection="1">
      <alignment horizontal="right"/>
      <protection locked="0"/>
    </xf>
    <xf numFmtId="3" fontId="16" fillId="0" borderId="90" xfId="0" applyNumberFormat="1" applyFont="1" applyBorder="1" applyAlignment="1" applyProtection="1">
      <alignment horizontal="right"/>
      <protection locked="0"/>
    </xf>
    <xf numFmtId="3" fontId="16" fillId="0" borderId="97" xfId="0" applyNumberFormat="1" applyFont="1" applyBorder="1" applyAlignment="1" applyProtection="1">
      <alignment horizontal="right"/>
      <protection locked="0"/>
    </xf>
    <xf numFmtId="3" fontId="20" fillId="0" borderId="90" xfId="0" applyNumberFormat="1" applyFont="1" applyBorder="1" applyAlignment="1" applyProtection="1">
      <alignment horizontal="right"/>
      <protection locked="0"/>
    </xf>
    <xf numFmtId="3" fontId="20" fillId="0" borderId="28" xfId="0" applyNumberFormat="1" applyFont="1" applyBorder="1" applyAlignment="1" applyProtection="1">
      <alignment horizontal="right"/>
      <protection locked="0"/>
    </xf>
    <xf numFmtId="3" fontId="20" fillId="0" borderId="94" xfId="0" applyNumberFormat="1" applyFont="1" applyBorder="1" applyAlignment="1" applyProtection="1">
      <alignment horizontal="right"/>
      <protection locked="0"/>
    </xf>
    <xf numFmtId="3" fontId="20" fillId="0" borderId="32" xfId="0" applyNumberFormat="1" applyFont="1" applyBorder="1" applyAlignment="1" applyProtection="1">
      <alignment horizontal="right"/>
      <protection locked="0"/>
    </xf>
    <xf numFmtId="3" fontId="20" fillId="0" borderId="96" xfId="0" applyNumberFormat="1" applyFont="1" applyBorder="1" applyAlignment="1" applyProtection="1">
      <alignment horizontal="right"/>
      <protection locked="0"/>
    </xf>
    <xf numFmtId="3" fontId="20" fillId="0" borderId="95" xfId="0" applyNumberFormat="1" applyFont="1" applyBorder="1" applyAlignment="1" applyProtection="1">
      <alignment horizontal="right"/>
      <protection locked="0"/>
    </xf>
    <xf numFmtId="3" fontId="20" fillId="0" borderId="34" xfId="0" applyNumberFormat="1" applyFont="1" applyBorder="1" applyAlignment="1" applyProtection="1">
      <alignment horizontal="right"/>
      <protection locked="0"/>
    </xf>
    <xf numFmtId="3" fontId="20" fillId="0" borderId="97" xfId="0" applyNumberFormat="1" applyFont="1" applyBorder="1" applyAlignment="1" applyProtection="1">
      <alignment horizontal="right"/>
      <protection locked="0"/>
    </xf>
    <xf numFmtId="3" fontId="16" fillId="0" borderId="101" xfId="0" applyNumberFormat="1" applyFont="1" applyBorder="1" applyAlignment="1" applyProtection="1">
      <alignment horizontal="right"/>
      <protection locked="0"/>
    </xf>
    <xf numFmtId="3" fontId="16" fillId="0" borderId="102" xfId="0" applyNumberFormat="1" applyFont="1" applyBorder="1" applyAlignment="1" applyProtection="1">
      <alignment horizontal="right"/>
      <protection locked="0"/>
    </xf>
    <xf numFmtId="3" fontId="20" fillId="0" borderId="85" xfId="0" applyNumberFormat="1" applyFont="1" applyBorder="1" applyAlignment="1" applyProtection="1">
      <alignment horizontal="right"/>
      <protection locked="0"/>
    </xf>
    <xf numFmtId="3" fontId="20" fillId="0" borderId="99" xfId="0" applyNumberFormat="1" applyFont="1" applyBorder="1" applyAlignment="1" applyProtection="1">
      <alignment horizontal="right"/>
      <protection locked="0"/>
    </xf>
    <xf numFmtId="3" fontId="16" fillId="0" borderId="85" xfId="0" applyNumberFormat="1" applyFont="1" applyBorder="1" applyAlignment="1" applyProtection="1">
      <alignment horizontal="right"/>
      <protection locked="0"/>
    </xf>
    <xf numFmtId="3" fontId="16" fillId="0" borderId="99" xfId="0" applyNumberFormat="1" applyFont="1" applyBorder="1" applyAlignment="1" applyProtection="1">
      <alignment horizontal="right"/>
      <protection locked="0"/>
    </xf>
    <xf numFmtId="3" fontId="20" fillId="0" borderId="88" xfId="0" applyNumberFormat="1" applyFont="1" applyBorder="1" applyAlignment="1" applyProtection="1">
      <alignment horizontal="right"/>
      <protection locked="0"/>
    </xf>
    <xf numFmtId="3" fontId="20" fillId="0" borderId="100" xfId="0" applyNumberFormat="1" applyFont="1" applyBorder="1" applyAlignment="1" applyProtection="1">
      <alignment horizontal="right"/>
      <protection locked="0"/>
    </xf>
    <xf numFmtId="0" fontId="8" fillId="0" borderId="69" xfId="25" applyFont="1" applyBorder="1" applyAlignment="1" applyProtection="1">
      <alignment horizontal="left" vertical="center" wrapText="1"/>
      <protection/>
    </xf>
    <xf numFmtId="0" fontId="8" fillId="0" borderId="70" xfId="25" applyFont="1" applyBorder="1" applyAlignment="1" applyProtection="1">
      <alignment horizontal="left" vertical="center" wrapText="1"/>
      <protection/>
    </xf>
    <xf numFmtId="0" fontId="8" fillId="0" borderId="105" xfId="25" applyFont="1" applyBorder="1" applyAlignment="1" applyProtection="1">
      <alignment horizontal="left" vertical="center" wrapText="1"/>
      <protection/>
    </xf>
    <xf numFmtId="0" fontId="8" fillId="0" borderId="33" xfId="25" applyFont="1" applyBorder="1" applyAlignment="1" applyProtection="1">
      <alignment horizontal="left" vertical="center" wrapText="1"/>
      <protection/>
    </xf>
    <xf numFmtId="0" fontId="8" fillId="0" borderId="106" xfId="25" applyFont="1" applyBorder="1" applyAlignment="1" applyProtection="1">
      <alignment horizontal="left" vertical="center" wrapText="1"/>
      <protection/>
    </xf>
    <xf numFmtId="3" fontId="16" fillId="0" borderId="13" xfId="0" applyNumberFormat="1" applyFont="1" applyBorder="1" applyAlignment="1" applyProtection="1">
      <alignment horizontal="right"/>
      <protection locked="0"/>
    </xf>
    <xf numFmtId="3" fontId="16" fillId="0" borderId="93" xfId="0" applyNumberFormat="1" applyFont="1" applyBorder="1" applyAlignment="1" applyProtection="1">
      <alignment horizontal="right"/>
      <protection locked="0"/>
    </xf>
    <xf numFmtId="3" fontId="16" fillId="0" borderId="60" xfId="0" applyNumberFormat="1" applyFont="1" applyBorder="1" applyAlignment="1" applyProtection="1">
      <alignment horizontal="right"/>
      <protection locked="0"/>
    </xf>
    <xf numFmtId="3" fontId="16" fillId="0" borderId="86" xfId="0" applyNumberFormat="1" applyFont="1" applyBorder="1" applyAlignment="1" applyProtection="1">
      <alignment horizontal="right"/>
      <protection locked="0"/>
    </xf>
    <xf numFmtId="3" fontId="16" fillId="0" borderId="61" xfId="0" applyNumberFormat="1" applyFont="1" applyBorder="1" applyAlignment="1" applyProtection="1">
      <alignment horizontal="right"/>
      <protection locked="0"/>
    </xf>
    <xf numFmtId="3" fontId="16" fillId="0" borderId="89" xfId="0" applyNumberFormat="1" applyFont="1" applyBorder="1" applyAlignment="1" applyProtection="1">
      <alignment horizontal="right"/>
      <protection locked="0"/>
    </xf>
    <xf numFmtId="0" fontId="8" fillId="0" borderId="107" xfId="25" applyFont="1" applyBorder="1" applyAlignment="1" applyProtection="1">
      <alignment horizontal="left" vertical="center" wrapText="1"/>
      <protection/>
    </xf>
    <xf numFmtId="0" fontId="8" fillId="0" borderId="29" xfId="25" applyFont="1" applyBorder="1" applyAlignment="1" applyProtection="1">
      <alignment horizontal="left" vertical="center" wrapText="1"/>
      <protection/>
    </xf>
    <xf numFmtId="3" fontId="16" fillId="0" borderId="91" xfId="0" applyNumberFormat="1" applyFont="1" applyBorder="1" applyProtection="1">
      <protection locked="0"/>
    </xf>
    <xf numFmtId="3" fontId="16" fillId="0" borderId="30" xfId="0" applyNumberFormat="1" applyFont="1" applyBorder="1" applyProtection="1">
      <protection locked="0"/>
    </xf>
    <xf numFmtId="3" fontId="16" fillId="0" borderId="92" xfId="0" applyNumberFormat="1" applyFont="1" applyBorder="1" applyProtection="1">
      <protection locked="0"/>
    </xf>
    <xf numFmtId="3" fontId="16" fillId="0" borderId="98" xfId="0" applyNumberFormat="1" applyFont="1" applyBorder="1" applyProtection="1">
      <protection locked="0"/>
    </xf>
    <xf numFmtId="3" fontId="16" fillId="0" borderId="94" xfId="0" applyNumberFormat="1" applyFont="1" applyBorder="1" applyProtection="1">
      <protection locked="0"/>
    </xf>
    <xf numFmtId="3" fontId="16" fillId="0" borderId="32" xfId="0" applyNumberFormat="1" applyFont="1" applyBorder="1" applyProtection="1">
      <protection locked="0"/>
    </xf>
    <xf numFmtId="3" fontId="16" fillId="0" borderId="87" xfId="0" applyNumberFormat="1" applyFont="1" applyBorder="1" applyProtection="1">
      <protection locked="0"/>
    </xf>
    <xf numFmtId="3" fontId="16" fillId="0" borderId="96" xfId="0" applyNumberFormat="1" applyFont="1" applyBorder="1" applyProtection="1">
      <protection locked="0"/>
    </xf>
    <xf numFmtId="3" fontId="20" fillId="0" borderId="87" xfId="0" applyNumberFormat="1" applyFont="1" applyBorder="1" applyProtection="1">
      <protection locked="0"/>
    </xf>
    <xf numFmtId="3" fontId="20" fillId="0" borderId="27" xfId="0" applyNumberFormat="1" applyFont="1" applyBorder="1" applyProtection="1">
      <protection locked="0"/>
    </xf>
    <xf numFmtId="3" fontId="16" fillId="0" borderId="95" xfId="0" applyNumberFormat="1" applyFont="1" applyBorder="1" applyProtection="1">
      <protection locked="0"/>
    </xf>
    <xf numFmtId="3" fontId="16" fillId="0" borderId="34" xfId="0" applyNumberFormat="1" applyFont="1" applyBorder="1" applyProtection="1">
      <protection locked="0"/>
    </xf>
    <xf numFmtId="3" fontId="16" fillId="0" borderId="90" xfId="0" applyNumberFormat="1" applyFont="1" applyBorder="1" applyProtection="1">
      <protection locked="0"/>
    </xf>
    <xf numFmtId="3" fontId="16" fillId="0" borderId="97" xfId="0" applyNumberFormat="1" applyFont="1" applyBorder="1" applyProtection="1">
      <protection locked="0"/>
    </xf>
    <xf numFmtId="3" fontId="20" fillId="0" borderId="90" xfId="0" applyNumberFormat="1" applyFont="1" applyBorder="1" applyProtection="1">
      <protection locked="0"/>
    </xf>
    <xf numFmtId="3" fontId="20" fillId="0" borderId="28" xfId="0" applyNumberFormat="1" applyFont="1" applyBorder="1" applyProtection="1">
      <protection locked="0"/>
    </xf>
    <xf numFmtId="3" fontId="20" fillId="0" borderId="94" xfId="0" applyNumberFormat="1" applyFont="1" applyBorder="1" applyProtection="1">
      <protection locked="0"/>
    </xf>
    <xf numFmtId="3" fontId="20" fillId="0" borderId="32" xfId="0" applyNumberFormat="1" applyFont="1" applyBorder="1" applyProtection="1">
      <protection locked="0"/>
    </xf>
    <xf numFmtId="3" fontId="20" fillId="0" borderId="96" xfId="0" applyNumberFormat="1" applyFont="1" applyBorder="1" applyProtection="1">
      <protection locked="0"/>
    </xf>
    <xf numFmtId="3" fontId="20" fillId="0" borderId="95" xfId="0" applyNumberFormat="1" applyFont="1" applyBorder="1" applyProtection="1">
      <protection locked="0"/>
    </xf>
    <xf numFmtId="3" fontId="20" fillId="0" borderId="34" xfId="0" applyNumberFormat="1" applyFont="1" applyBorder="1" applyProtection="1">
      <protection locked="0"/>
    </xf>
    <xf numFmtId="3" fontId="20" fillId="0" borderId="97" xfId="0" applyNumberFormat="1" applyFont="1" applyBorder="1" applyProtection="1">
      <protection locked="0"/>
    </xf>
    <xf numFmtId="3" fontId="16" fillId="0" borderId="101" xfId="0" applyNumberFormat="1" applyFont="1" applyBorder="1" applyProtection="1">
      <protection locked="0"/>
    </xf>
    <xf numFmtId="3" fontId="16" fillId="0" borderId="102" xfId="0" applyNumberFormat="1" applyFont="1" applyBorder="1" applyProtection="1">
      <protection locked="0"/>
    </xf>
    <xf numFmtId="3" fontId="20" fillId="0" borderId="85" xfId="0" applyNumberFormat="1" applyFont="1" applyBorder="1" applyProtection="1">
      <protection locked="0"/>
    </xf>
    <xf numFmtId="3" fontId="20" fillId="0" borderId="99" xfId="0" applyNumberFormat="1" applyFont="1" applyBorder="1" applyProtection="1">
      <protection locked="0"/>
    </xf>
    <xf numFmtId="3" fontId="16" fillId="0" borderId="85" xfId="0" applyNumberFormat="1" applyFont="1" applyBorder="1" applyProtection="1">
      <protection locked="0"/>
    </xf>
    <xf numFmtId="3" fontId="16" fillId="0" borderId="99" xfId="0" applyNumberFormat="1" applyFont="1" applyBorder="1" applyProtection="1">
      <protection locked="0"/>
    </xf>
    <xf numFmtId="3" fontId="20" fillId="0" borderId="88" xfId="0" applyNumberFormat="1" applyFont="1" applyBorder="1" applyProtection="1">
      <protection locked="0"/>
    </xf>
    <xf numFmtId="3" fontId="20" fillId="0" borderId="100" xfId="0" applyNumberFormat="1" applyFont="1" applyBorder="1" applyProtection="1">
      <protection locked="0"/>
    </xf>
    <xf numFmtId="0" fontId="8" fillId="0" borderId="108" xfId="25" applyFont="1" applyBorder="1" applyAlignment="1" applyProtection="1">
      <alignment horizontal="left" vertical="center" wrapText="1"/>
      <protection/>
    </xf>
    <xf numFmtId="0" fontId="8" fillId="0" borderId="79" xfId="25" applyFont="1" applyBorder="1" applyAlignment="1" applyProtection="1">
      <alignment horizontal="left" vertical="center" wrapText="1"/>
      <protection/>
    </xf>
    <xf numFmtId="3" fontId="6" fillId="0" borderId="91" xfId="0" applyNumberFormat="1" applyFont="1" applyBorder="1" applyProtection="1">
      <protection locked="0"/>
    </xf>
    <xf numFmtId="3" fontId="6" fillId="0" borderId="30" xfId="0" applyNumberFormat="1" applyFont="1" applyBorder="1" applyProtection="1">
      <protection locked="0"/>
    </xf>
    <xf numFmtId="3" fontId="6" fillId="0" borderId="92" xfId="0" applyNumberFormat="1" applyFont="1" applyBorder="1" applyProtection="1">
      <protection locked="0"/>
    </xf>
    <xf numFmtId="3" fontId="6" fillId="0" borderId="98" xfId="0" applyNumberFormat="1" applyFont="1" applyBorder="1" applyProtection="1">
      <protection locked="0"/>
    </xf>
    <xf numFmtId="3" fontId="6" fillId="0" borderId="94" xfId="0" applyNumberFormat="1" applyFont="1" applyBorder="1" applyProtection="1">
      <protection locked="0"/>
    </xf>
    <xf numFmtId="3" fontId="6" fillId="0" borderId="32" xfId="0" applyNumberFormat="1" applyFont="1" applyBorder="1" applyProtection="1">
      <protection locked="0"/>
    </xf>
    <xf numFmtId="3" fontId="6" fillId="0" borderId="87" xfId="0" applyNumberFormat="1" applyFont="1" applyBorder="1" applyProtection="1">
      <protection locked="0"/>
    </xf>
    <xf numFmtId="3" fontId="6" fillId="0" borderId="96" xfId="0" applyNumberFormat="1" applyFont="1" applyBorder="1" applyProtection="1">
      <protection locked="0"/>
    </xf>
    <xf numFmtId="3" fontId="15" fillId="0" borderId="87" xfId="0" applyNumberFormat="1" applyFont="1" applyBorder="1" applyProtection="1">
      <protection locked="0"/>
    </xf>
    <xf numFmtId="3" fontId="15" fillId="0" borderId="27" xfId="0" applyNumberFormat="1" applyFont="1" applyBorder="1" applyProtection="1">
      <protection locked="0"/>
    </xf>
    <xf numFmtId="3" fontId="6" fillId="0" borderId="95" xfId="0" applyNumberFormat="1" applyFont="1" applyBorder="1" applyProtection="1">
      <protection locked="0"/>
    </xf>
    <xf numFmtId="3" fontId="6" fillId="0" borderId="34" xfId="0" applyNumberFormat="1" applyFont="1" applyBorder="1" applyProtection="1">
      <protection locked="0"/>
    </xf>
    <xf numFmtId="3" fontId="6" fillId="0" borderId="90" xfId="0" applyNumberFormat="1" applyFont="1" applyBorder="1" applyProtection="1">
      <protection locked="0"/>
    </xf>
    <xf numFmtId="3" fontId="6" fillId="0" borderId="97" xfId="0" applyNumberFormat="1" applyFont="1" applyBorder="1" applyProtection="1">
      <protection locked="0"/>
    </xf>
    <xf numFmtId="3" fontId="15" fillId="0" borderId="90" xfId="0" applyNumberFormat="1" applyFont="1" applyBorder="1" applyProtection="1">
      <protection locked="0"/>
    </xf>
    <xf numFmtId="3" fontId="15" fillId="0" borderId="28" xfId="0" applyNumberFormat="1" applyFont="1" applyBorder="1" applyProtection="1">
      <protection locked="0"/>
    </xf>
    <xf numFmtId="3" fontId="15" fillId="0" borderId="94" xfId="0" applyNumberFormat="1" applyFont="1" applyBorder="1" applyProtection="1">
      <protection locked="0"/>
    </xf>
    <xf numFmtId="3" fontId="15" fillId="0" borderId="32" xfId="0" applyNumberFormat="1" applyFont="1" applyBorder="1" applyProtection="1">
      <protection locked="0"/>
    </xf>
    <xf numFmtId="3" fontId="15" fillId="0" borderId="96" xfId="0" applyNumberFormat="1" applyFont="1" applyBorder="1" applyProtection="1">
      <protection locked="0"/>
    </xf>
    <xf numFmtId="3" fontId="15" fillId="0" borderId="95" xfId="0" applyNumberFormat="1" applyFont="1" applyBorder="1" applyProtection="1">
      <protection locked="0"/>
    </xf>
    <xf numFmtId="3" fontId="15" fillId="0" borderId="34" xfId="0" applyNumberFormat="1" applyFont="1" applyBorder="1" applyProtection="1">
      <protection locked="0"/>
    </xf>
    <xf numFmtId="3" fontId="15" fillId="0" borderId="97" xfId="0" applyNumberFormat="1" applyFont="1" applyBorder="1" applyProtection="1">
      <protection locked="0"/>
    </xf>
    <xf numFmtId="3" fontId="6" fillId="0" borderId="101" xfId="0" applyNumberFormat="1" applyFont="1" applyBorder="1" applyProtection="1">
      <protection locked="0"/>
    </xf>
    <xf numFmtId="3" fontId="6" fillId="0" borderId="102" xfId="0" applyNumberFormat="1" applyFont="1" applyBorder="1" applyProtection="1">
      <protection locked="0"/>
    </xf>
    <xf numFmtId="3" fontId="15" fillId="0" borderId="85" xfId="0" applyNumberFormat="1" applyFont="1" applyBorder="1" applyProtection="1">
      <protection locked="0"/>
    </xf>
    <xf numFmtId="3" fontId="15" fillId="0" borderId="99" xfId="0" applyNumberFormat="1" applyFont="1" applyBorder="1" applyProtection="1">
      <protection locked="0"/>
    </xf>
    <xf numFmtId="3" fontId="6" fillId="0" borderId="85" xfId="0" applyNumberFormat="1" applyFont="1" applyBorder="1" applyProtection="1">
      <protection locked="0"/>
    </xf>
    <xf numFmtId="3" fontId="6" fillId="0" borderId="99" xfId="0" applyNumberFormat="1" applyFont="1" applyBorder="1" applyProtection="1">
      <protection locked="0"/>
    </xf>
    <xf numFmtId="3" fontId="15" fillId="0" borderId="88" xfId="0" applyNumberFormat="1" applyFont="1" applyBorder="1" applyProtection="1">
      <protection locked="0"/>
    </xf>
    <xf numFmtId="3" fontId="15" fillId="0" borderId="100" xfId="0" applyNumberFormat="1" applyFont="1" applyBorder="1" applyProtection="1">
      <protection locked="0"/>
    </xf>
  </cellXfs>
  <cellStyles count="12">
    <cellStyle name="Normal" xfId="0"/>
    <cellStyle name="Percent" xfId="15"/>
    <cellStyle name="Currency" xfId="16"/>
    <cellStyle name="Currency [0]" xfId="17"/>
    <cellStyle name="Comma" xfId="18"/>
    <cellStyle name="Comma [0]" xfId="19"/>
    <cellStyle name="Normale 2" xfId="20"/>
    <cellStyle name="Migliaia" xfId="21"/>
    <cellStyle name="Normale 3" xfId="22"/>
    <cellStyle name="Normale 2 2" xfId="23"/>
    <cellStyle name="Normale 3 2" xfId="24"/>
    <cellStyle name="Normale 3 2 2" xfId="2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tyles" Target="styles.xml" /><Relationship Id="rId4" Type="http://schemas.openxmlformats.org/officeDocument/2006/relationships/sharedStrings" Target="sharedStrings.xml" /><Relationship Id="rId5" Type="http://schemas.openxmlformats.org/officeDocument/2006/relationships/theme" Target="theme/theme1.xml" /></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04"/>
  <sheetViews>
    <sheetView showGridLines="0" tabSelected="1" zoomScale="85" zoomScaleNormal="85" workbookViewId="0" topLeftCell="A1"/>
  </sheetViews>
  <sheetFormatPr defaultColWidth="12.5703125" defaultRowHeight="15" customHeight="1"/>
  <cols>
    <col min="1" max="1" width="15.7142857142857" style="48" customWidth="1"/>
    <col min="2" max="2" width="65.8571428571429" style="48" customWidth="1"/>
    <col min="3" max="3" width="20.8571428571429" style="7" customWidth="1"/>
    <col min="4" max="4" width="22" style="7" customWidth="1"/>
    <col min="5" max="5" width="20.1428571428571" style="7" customWidth="1"/>
    <col min="6" max="6" width="21.8571428571429" style="7" customWidth="1"/>
    <col min="7" max="7" width="19.8571428571429" style="7" customWidth="1"/>
    <col min="8" max="8" width="23" style="7" customWidth="1"/>
    <col min="9" max="9" width="21.7142857142857" style="7" customWidth="1"/>
    <col min="10" max="10" width="23.5714285714286" style="7" customWidth="1"/>
    <col min="11" max="16384" width="12.5714285714286" style="7" customWidth="1"/>
  </cols>
  <sheetData>
    <row r="1" spans="1:10" ht="53.45" customHeight="1">
      <c r="A1" s="6"/>
      <c r="B1" s="202" t="s">
        <v>146</v>
      </c>
      <c r="C1" s="202"/>
      <c r="D1" s="202"/>
      <c r="E1" s="202"/>
      <c r="F1" s="202"/>
      <c r="G1" s="202"/>
      <c r="H1" s="202"/>
      <c r="I1" s="202"/>
      <c r="J1" s="202"/>
    </row>
    <row r="2" spans="1:10" ht="16.5" customHeight="1">
      <c r="A2" s="6"/>
      <c r="B2" s="202"/>
      <c r="C2" s="202"/>
      <c r="D2" s="202"/>
      <c r="E2" s="202"/>
      <c r="F2" s="202"/>
      <c r="G2" s="202"/>
      <c r="H2" s="202"/>
      <c r="I2" s="202"/>
      <c r="J2" s="202"/>
    </row>
    <row r="3" spans="1:10" s="23" customFormat="1" ht="39.95" customHeight="1">
      <c r="A3" s="215" t="s">
        <v>145</v>
      </c>
      <c r="B3" s="215"/>
      <c r="C3" s="215"/>
      <c r="D3" s="215"/>
      <c r="E3" s="215"/>
      <c r="F3" s="215"/>
      <c r="G3" s="215"/>
      <c r="H3" s="215"/>
      <c r="I3" s="215"/>
      <c r="J3" s="215"/>
    </row>
    <row r="4" spans="1:10" s="23" customFormat="1" ht="30" customHeight="1">
      <c r="A4" s="215" t="s">
        <v>150</v>
      </c>
      <c r="B4" s="215"/>
      <c r="C4" s="215"/>
      <c r="D4" s="215"/>
      <c r="E4" s="215"/>
      <c r="F4" s="215"/>
      <c r="G4" s="215"/>
      <c r="H4" s="215"/>
      <c r="I4" s="215"/>
      <c r="J4" s="215"/>
    </row>
    <row r="5" spans="1:10" s="23" customFormat="1" ht="15" customHeight="1">
      <c r="A5" s="216" t="s">
        <v>164</v>
      </c>
      <c r="B5" s="216"/>
      <c r="C5" s="216"/>
      <c r="D5" s="216"/>
      <c r="E5" s="216"/>
      <c r="F5" s="216"/>
      <c r="G5" s="216"/>
      <c r="H5" s="216"/>
      <c r="I5" s="216"/>
      <c r="J5" s="216"/>
    </row>
    <row r="6" spans="1:10" s="23" customFormat="1" ht="15" customHeight="1">
      <c r="A6" s="215" t="s">
        <v>165</v>
      </c>
      <c r="B6" s="215"/>
      <c r="C6" s="215"/>
      <c r="D6" s="215"/>
      <c r="E6" s="215"/>
      <c r="F6" s="215"/>
      <c r="G6" s="215"/>
      <c r="H6" s="215"/>
      <c r="I6" s="215"/>
      <c r="J6" s="215"/>
    </row>
    <row r="7" spans="1:10" s="23" customFormat="1" ht="65.1" customHeight="1">
      <c r="A7" s="215" t="s">
        <v>153</v>
      </c>
      <c r="B7" s="215"/>
      <c r="C7" s="215"/>
      <c r="D7" s="215"/>
      <c r="E7" s="215"/>
      <c r="F7" s="215"/>
      <c r="G7" s="215"/>
      <c r="H7" s="215"/>
      <c r="I7" s="215"/>
      <c r="J7" s="215"/>
    </row>
    <row r="8" spans="1:10" s="23" customFormat="1" ht="15" customHeight="1">
      <c r="A8" s="215" t="s">
        <v>152</v>
      </c>
      <c r="B8" s="215"/>
      <c r="C8" s="215"/>
      <c r="D8" s="215"/>
      <c r="E8" s="215"/>
      <c r="F8" s="215"/>
      <c r="G8" s="215"/>
      <c r="H8" s="215"/>
      <c r="I8" s="215"/>
      <c r="J8" s="215"/>
    </row>
    <row r="9" spans="1:10" s="23" customFormat="1" ht="15" customHeight="1">
      <c r="A9" s="216" t="s">
        <v>166</v>
      </c>
      <c r="B9" s="216"/>
      <c r="C9" s="216"/>
      <c r="D9" s="216"/>
      <c r="E9" s="216"/>
      <c r="F9" s="216"/>
      <c r="G9" s="216"/>
      <c r="H9" s="216"/>
      <c r="I9" s="216"/>
      <c r="J9" s="216"/>
    </row>
    <row r="10" spans="1:10" s="10" customFormat="1" ht="18.75" customHeight="1">
      <c r="A10" s="8"/>
      <c r="B10" s="9"/>
      <c r="C10" s="9"/>
      <c r="D10" s="9"/>
      <c r="E10" s="9"/>
      <c r="F10" s="9"/>
      <c r="G10" s="9"/>
      <c r="H10" s="9"/>
      <c r="I10" s="9"/>
      <c r="J10" s="9"/>
    </row>
    <row r="11" spans="1:10" ht="15.6" customHeight="1">
      <c r="A11" s="195" t="s">
        <v>130</v>
      </c>
      <c r="B11" s="189" t="s">
        <v>131</v>
      </c>
      <c r="C11" s="199" t="s">
        <v>3</v>
      </c>
      <c r="D11" s="200"/>
      <c r="E11" s="200"/>
      <c r="F11" s="200"/>
      <c r="G11" s="200"/>
      <c r="H11" s="200"/>
      <c r="I11" s="200"/>
      <c r="J11" s="201"/>
    </row>
    <row r="12" spans="1:10" ht="33" customHeight="1">
      <c r="A12" s="196"/>
      <c r="B12" s="185"/>
      <c r="C12" s="191" t="s">
        <v>177</v>
      </c>
      <c r="D12" s="192"/>
      <c r="E12" s="203" t="s">
        <v>178</v>
      </c>
      <c r="F12" s="204"/>
      <c r="G12" s="205" t="s">
        <v>179</v>
      </c>
      <c r="H12" s="204"/>
      <c r="I12" s="205" t="s">
        <v>180</v>
      </c>
      <c r="J12" s="206"/>
    </row>
    <row r="13" spans="1:10" ht="37.5" customHeight="1">
      <c r="A13" s="197"/>
      <c r="B13" s="190"/>
      <c r="C13" s="11" t="s">
        <v>143</v>
      </c>
      <c r="D13" s="12" t="s">
        <v>181</v>
      </c>
      <c r="E13" s="13" t="s">
        <v>143</v>
      </c>
      <c r="F13" s="14" t="s">
        <v>181</v>
      </c>
      <c r="G13" s="15" t="s">
        <v>143</v>
      </c>
      <c r="H13" s="14" t="s">
        <v>181</v>
      </c>
      <c r="I13" s="15" t="s">
        <v>143</v>
      </c>
      <c r="J13" s="16" t="s">
        <v>4</v>
      </c>
    </row>
    <row r="14" spans="1:10" s="20" customFormat="1" ht="19.5" customHeight="1">
      <c r="A14" s="17"/>
      <c r="B14" s="18" t="s">
        <v>138</v>
      </c>
      <c r="C14" s="49">
        <v>609452.34</v>
      </c>
      <c r="D14" s="50">
        <v>736989.15</v>
      </c>
      <c r="E14" s="19"/>
      <c r="F14" s="19"/>
      <c r="G14" s="19"/>
      <c r="H14" s="19"/>
      <c r="I14" s="19"/>
      <c r="J14" s="19"/>
    </row>
    <row r="15" spans="1:10" s="23" customFormat="1" ht="16.5">
      <c r="A15" s="17"/>
      <c r="B15" s="21" t="s">
        <v>157</v>
      </c>
      <c r="C15" s="1"/>
      <c r="D15" s="50">
        <v>0</v>
      </c>
      <c r="E15" s="22"/>
      <c r="F15" s="22"/>
      <c r="G15" s="22"/>
      <c r="H15" s="22"/>
      <c r="I15" s="22"/>
      <c r="J15" s="22"/>
    </row>
    <row r="16" spans="1:10" s="23" customFormat="1" ht="16.5">
      <c r="A16" s="17"/>
      <c r="B16" s="24"/>
      <c r="C16" s="25"/>
      <c r="D16" s="25"/>
      <c r="E16" s="26"/>
      <c r="F16" s="26"/>
      <c r="G16" s="26"/>
      <c r="H16" s="26"/>
      <c r="I16" s="26"/>
      <c r="J16" s="26"/>
    </row>
    <row r="17" spans="1:10" s="23" customFormat="1" ht="15.75">
      <c r="A17" s="27" t="s">
        <v>7</v>
      </c>
      <c r="B17" s="28" t="s">
        <v>6</v>
      </c>
      <c r="C17" s="51">
        <f>+C18+C25+C26+C27</f>
        <v>77394.2</v>
      </c>
      <c r="D17" s="52">
        <f>+D18+D25+D26+D27</f>
        <v>56664.24</v>
      </c>
      <c r="E17" s="52">
        <f>+E18+E25+E26+E27</f>
        <v>227076.97</v>
      </c>
      <c r="F17" s="52">
        <f>+F18+F25+F26+F27</f>
        <v>120098.79</v>
      </c>
      <c r="G17" s="52">
        <f>+G18+G25+G26+G27</f>
        <v>447487.04</v>
      </c>
      <c r="H17" s="52">
        <f>+H18+H25+H26+H27</f>
        <v>375879.01</v>
      </c>
      <c r="I17" s="52">
        <f>+I18+I25+I26+I27</f>
        <v>675868.42</v>
      </c>
      <c r="J17" s="53">
        <f>+J18+J25+J26+J27</f>
        <v>726823.55</v>
      </c>
    </row>
    <row r="18" spans="1:10" ht="15">
      <c r="A18" s="29" t="s">
        <v>147</v>
      </c>
      <c r="B18" s="28" t="s">
        <v>148</v>
      </c>
      <c r="C18" s="54">
        <f>SUM(C19:C24)</f>
        <v>77394.2</v>
      </c>
      <c r="D18" s="55">
        <f>SUM(D19:D24)</f>
        <v>56664.24</v>
      </c>
      <c r="E18" s="56">
        <f>SUM(E19:E24)</f>
        <v>227076.97</v>
      </c>
      <c r="F18" s="55">
        <f>SUM(F19:F24)</f>
        <v>120098.79</v>
      </c>
      <c r="G18" s="56">
        <f>SUM(G19:G24)</f>
        <v>447487.04</v>
      </c>
      <c r="H18" s="56">
        <f>SUM(H19:H24)</f>
        <v>375879.01</v>
      </c>
      <c r="I18" s="56">
        <f>SUM(I19:I24)</f>
        <v>675868.42</v>
      </c>
      <c r="J18" s="57">
        <f>SUM(J19:J24)</f>
        <v>726823.55</v>
      </c>
    </row>
    <row r="19" spans="1:10" ht="15">
      <c r="A19" s="29" t="s">
        <v>156</v>
      </c>
      <c r="B19" s="28" t="s">
        <v>154</v>
      </c>
      <c r="C19" s="58">
        <v>39505.06</v>
      </c>
      <c r="D19" s="59">
        <v>36158.25</v>
      </c>
      <c r="E19" s="60">
        <v>129590.14</v>
      </c>
      <c r="F19" s="60">
        <v>38997.66</v>
      </c>
      <c r="G19" s="60">
        <v>137112.96</v>
      </c>
      <c r="H19" s="60">
        <v>130077.98</v>
      </c>
      <c r="I19" s="59">
        <v>249080.86</v>
      </c>
      <c r="J19" s="61">
        <v>250747</v>
      </c>
    </row>
    <row r="20" spans="1:10" ht="15">
      <c r="A20" s="29" t="s">
        <v>142</v>
      </c>
      <c r="B20" s="28" t="s">
        <v>141</v>
      </c>
      <c r="C20" s="58">
        <v>3946.68</v>
      </c>
      <c r="D20" s="59">
        <v>0</v>
      </c>
      <c r="E20" s="60">
        <v>4444.68</v>
      </c>
      <c r="F20" s="60">
        <v>0</v>
      </c>
      <c r="G20" s="60">
        <v>6250.68</v>
      </c>
      <c r="H20" s="60">
        <v>696</v>
      </c>
      <c r="I20" s="59">
        <v>7509.16</v>
      </c>
      <c r="J20" s="61">
        <v>848.62</v>
      </c>
    </row>
    <row r="21" spans="1:10" ht="15">
      <c r="A21" s="29" t="s">
        <v>140</v>
      </c>
      <c r="B21" s="28" t="s">
        <v>139</v>
      </c>
      <c r="C21" s="58">
        <v>25878.44</v>
      </c>
      <c r="D21" s="59">
        <v>14115.03</v>
      </c>
      <c r="E21" s="60">
        <v>79961.76</v>
      </c>
      <c r="F21" s="60">
        <v>68718.39</v>
      </c>
      <c r="G21" s="60">
        <v>151822.77</v>
      </c>
      <c r="H21" s="60">
        <v>142628.33</v>
      </c>
      <c r="I21" s="59">
        <v>205514.77</v>
      </c>
      <c r="J21" s="61">
        <v>211900</v>
      </c>
    </row>
    <row r="22" spans="1:10" ht="15">
      <c r="A22" s="29" t="s">
        <v>183</v>
      </c>
      <c r="B22" s="28" t="s">
        <v>184</v>
      </c>
      <c r="C22" s="58">
        <v>8064.02</v>
      </c>
      <c r="D22" s="59">
        <v>6390.96</v>
      </c>
      <c r="E22" s="60">
        <v>13080.39</v>
      </c>
      <c r="F22" s="60">
        <v>12382.74</v>
      </c>
      <c r="G22" s="60">
        <v>152300.63</v>
      </c>
      <c r="H22" s="60">
        <v>102476.7</v>
      </c>
      <c r="I22" s="59">
        <v>213763.63</v>
      </c>
      <c r="J22" s="61">
        <v>263327.93</v>
      </c>
    </row>
    <row r="23" spans="1:10" ht="15">
      <c r="A23" s="29" t="s">
        <v>185</v>
      </c>
      <c r="B23" s="28" t="s">
        <v>186</v>
      </c>
      <c r="C23" s="58"/>
      <c r="D23" s="59"/>
      <c r="E23" s="60"/>
      <c r="F23" s="60"/>
      <c r="G23" s="60"/>
      <c r="H23" s="60"/>
      <c r="I23" s="59"/>
      <c r="J23" s="61"/>
    </row>
    <row r="24" spans="1:10" ht="15">
      <c r="A24" s="29"/>
      <c r="B24" s="28"/>
      <c r="C24" s="58"/>
      <c r="D24" s="60"/>
      <c r="E24" s="60"/>
      <c r="F24" s="60"/>
      <c r="G24" s="60"/>
      <c r="H24" s="60"/>
      <c r="I24" s="60"/>
      <c r="J24" s="61"/>
    </row>
    <row r="25" spans="1:10" ht="15">
      <c r="A25" s="29" t="s">
        <v>8</v>
      </c>
      <c r="B25" s="28" t="s">
        <v>158</v>
      </c>
      <c r="C25" s="58"/>
      <c r="D25" s="60"/>
      <c r="E25" s="60"/>
      <c r="F25" s="60"/>
      <c r="G25" s="60"/>
      <c r="H25" s="60"/>
      <c r="I25" s="60"/>
      <c r="J25" s="61"/>
    </row>
    <row r="26" spans="1:10" ht="15">
      <c r="A26" s="29" t="s">
        <v>9</v>
      </c>
      <c r="B26" s="28" t="s">
        <v>159</v>
      </c>
      <c r="C26" s="58"/>
      <c r="D26" s="60"/>
      <c r="E26" s="60"/>
      <c r="F26" s="60"/>
      <c r="G26" s="60"/>
      <c r="H26" s="60"/>
      <c r="I26" s="60"/>
      <c r="J26" s="61"/>
    </row>
    <row r="27" spans="1:10" ht="15">
      <c r="A27" s="29" t="s">
        <v>11</v>
      </c>
      <c r="B27" s="28" t="s">
        <v>10</v>
      </c>
      <c r="C27" s="58"/>
      <c r="D27" s="60"/>
      <c r="E27" s="60"/>
      <c r="F27" s="60"/>
      <c r="G27" s="60"/>
      <c r="H27" s="60"/>
      <c r="I27" s="60"/>
      <c r="J27" s="61"/>
    </row>
    <row r="28" spans="1:10" ht="15">
      <c r="A28" s="29" t="s">
        <v>13</v>
      </c>
      <c r="B28" s="30" t="s">
        <v>12</v>
      </c>
      <c r="C28" s="58">
        <v>1955.2</v>
      </c>
      <c r="D28" s="60">
        <v>0</v>
      </c>
      <c r="E28" s="60">
        <v>129916.57</v>
      </c>
      <c r="F28" s="60">
        <v>0</v>
      </c>
      <c r="G28" s="60">
        <v>133395.31</v>
      </c>
      <c r="H28" s="60">
        <v>128242.77</v>
      </c>
      <c r="I28" s="60">
        <v>199322.8</v>
      </c>
      <c r="J28" s="61">
        <v>213422.67</v>
      </c>
    </row>
    <row r="29" spans="1:10" ht="30">
      <c r="A29" s="31" t="s">
        <v>5</v>
      </c>
      <c r="B29" s="32" t="s">
        <v>136</v>
      </c>
      <c r="C29" s="62">
        <f>+C17+C28</f>
        <v>79349.4</v>
      </c>
      <c r="D29" s="63">
        <f>+D17+D28</f>
        <v>56664.24</v>
      </c>
      <c r="E29" s="63">
        <f>+E17+E28</f>
        <v>356993.54</v>
      </c>
      <c r="F29" s="63">
        <f>+F17+F28</f>
        <v>120098.79</v>
      </c>
      <c r="G29" s="63">
        <f>+G17+G28</f>
        <v>580882.35</v>
      </c>
      <c r="H29" s="63">
        <f>+H17+H28</f>
        <v>504121.78</v>
      </c>
      <c r="I29" s="63">
        <f>+I17+I28</f>
        <v>875191.22</v>
      </c>
      <c r="J29" s="64">
        <f>+J17+J28</f>
        <v>940246.22</v>
      </c>
    </row>
    <row r="30" spans="1:10" s="33" customFormat="1" ht="15">
      <c r="A30" s="29" t="s">
        <v>17</v>
      </c>
      <c r="B30" s="28" t="s">
        <v>16</v>
      </c>
      <c r="C30" s="65">
        <v>13007.76</v>
      </c>
      <c r="D30" s="66">
        <v>0</v>
      </c>
      <c r="E30" s="66">
        <v>21493.57</v>
      </c>
      <c r="F30" s="67">
        <v>0</v>
      </c>
      <c r="G30" s="67">
        <v>24256.23</v>
      </c>
      <c r="H30" s="67">
        <v>1623.86</v>
      </c>
      <c r="I30" s="68">
        <v>30903.6</v>
      </c>
      <c r="J30" s="69">
        <v>33346</v>
      </c>
    </row>
    <row r="31" spans="1:10" ht="15">
      <c r="A31" s="29" t="s">
        <v>19</v>
      </c>
      <c r="B31" s="28" t="s">
        <v>18</v>
      </c>
      <c r="C31" s="65">
        <v>15254.6</v>
      </c>
      <c r="D31" s="66">
        <v>0</v>
      </c>
      <c r="E31" s="66">
        <v>40635.44</v>
      </c>
      <c r="F31" s="67">
        <v>0</v>
      </c>
      <c r="G31" s="67">
        <v>40635.44</v>
      </c>
      <c r="H31" s="67">
        <v>4167.02</v>
      </c>
      <c r="I31" s="68">
        <v>59981.07</v>
      </c>
      <c r="J31" s="69">
        <v>6667.02</v>
      </c>
    </row>
    <row r="32" spans="1:10" ht="15">
      <c r="A32" s="29"/>
      <c r="B32" s="28" t="s">
        <v>120</v>
      </c>
      <c r="C32" s="65">
        <v>0</v>
      </c>
      <c r="D32" s="66">
        <v>0</v>
      </c>
      <c r="E32" s="66">
        <v>0</v>
      </c>
      <c r="F32" s="67">
        <v>12407.72</v>
      </c>
      <c r="G32" s="67">
        <v>12</v>
      </c>
      <c r="H32" s="67">
        <v>22053.47</v>
      </c>
      <c r="I32" s="68">
        <v>12</v>
      </c>
      <c r="J32" s="69">
        <v>96533.48</v>
      </c>
    </row>
    <row r="33" spans="1:10" ht="15">
      <c r="A33" s="31" t="s">
        <v>15</v>
      </c>
      <c r="B33" s="34" t="s">
        <v>135</v>
      </c>
      <c r="C33" s="62">
        <f>+C32+C31+C30</f>
        <v>28262.36</v>
      </c>
      <c r="D33" s="63">
        <f>+D32+D31+D30</f>
        <v>0</v>
      </c>
      <c r="E33" s="63">
        <f>+E32+E31+E30</f>
        <v>62129.01</v>
      </c>
      <c r="F33" s="63">
        <f>+F32+F31+F30</f>
        <v>12407.72</v>
      </c>
      <c r="G33" s="63">
        <f>+G32+G31+G30</f>
        <v>64903.67</v>
      </c>
      <c r="H33" s="63">
        <f>+H32+H31+H30</f>
        <v>27844.35</v>
      </c>
      <c r="I33" s="63">
        <f>+I32+I31+I30</f>
        <v>90896.67</v>
      </c>
      <c r="J33" s="64">
        <f>+J32+J31+J30</f>
        <v>136546.5</v>
      </c>
    </row>
    <row r="34" spans="1:10" ht="15">
      <c r="A34" s="29" t="s">
        <v>22</v>
      </c>
      <c r="B34" s="35" t="s">
        <v>21</v>
      </c>
      <c r="C34" s="65">
        <v>40014.84</v>
      </c>
      <c r="D34" s="66">
        <v>17964.42</v>
      </c>
      <c r="E34" s="66">
        <v>81811.2</v>
      </c>
      <c r="F34" s="67">
        <v>43009.9</v>
      </c>
      <c r="G34" s="67">
        <v>102447.79</v>
      </c>
      <c r="H34" s="67">
        <v>70273.76</v>
      </c>
      <c r="I34" s="68">
        <v>134841.18</v>
      </c>
      <c r="J34" s="69">
        <v>121101.1</v>
      </c>
    </row>
    <row r="35" spans="1:10" ht="30">
      <c r="A35" s="29" t="s">
        <v>24</v>
      </c>
      <c r="B35" s="35" t="s">
        <v>23</v>
      </c>
      <c r="C35" s="65"/>
      <c r="D35" s="66">
        <v>500</v>
      </c>
      <c r="E35" s="66"/>
      <c r="F35" s="67">
        <v>500</v>
      </c>
      <c r="G35" s="67"/>
      <c r="H35" s="67">
        <v>537.49</v>
      </c>
      <c r="I35" s="68">
        <v>50</v>
      </c>
      <c r="J35" s="69">
        <v>2139.89</v>
      </c>
    </row>
    <row r="36" spans="1:10" ht="15">
      <c r="A36" s="29" t="s">
        <v>26</v>
      </c>
      <c r="B36" s="28" t="s">
        <v>25</v>
      </c>
      <c r="C36" s="65">
        <v>0.18</v>
      </c>
      <c r="D36" s="66">
        <v>0.3</v>
      </c>
      <c r="E36" s="66">
        <v>0.18</v>
      </c>
      <c r="F36" s="67">
        <v>0.3</v>
      </c>
      <c r="G36" s="67">
        <v>0.18</v>
      </c>
      <c r="H36" s="67">
        <v>0.3</v>
      </c>
      <c r="I36" s="68">
        <v>1.8</v>
      </c>
      <c r="J36" s="69">
        <v>0.3</v>
      </c>
    </row>
    <row r="37" spans="1:10" ht="15">
      <c r="A37" s="29" t="s">
        <v>28</v>
      </c>
      <c r="B37" s="28" t="s">
        <v>27</v>
      </c>
      <c r="C37" s="70"/>
      <c r="D37" s="71"/>
      <c r="E37" s="71"/>
      <c r="F37" s="72"/>
      <c r="G37" s="72"/>
      <c r="H37" s="72"/>
      <c r="I37" s="73"/>
      <c r="J37" s="74"/>
    </row>
    <row r="38" spans="1:10" ht="15">
      <c r="A38" s="29" t="s">
        <v>30</v>
      </c>
      <c r="B38" s="28" t="s">
        <v>29</v>
      </c>
      <c r="C38" s="70">
        <v>7667.42</v>
      </c>
      <c r="D38" s="71">
        <v>4602.31</v>
      </c>
      <c r="E38" s="71">
        <v>17928.13</v>
      </c>
      <c r="F38" s="72">
        <v>8168.68</v>
      </c>
      <c r="G38" s="72">
        <v>21862.48</v>
      </c>
      <c r="H38" s="72">
        <v>17371.35</v>
      </c>
      <c r="I38" s="73">
        <v>27729.87</v>
      </c>
      <c r="J38" s="74">
        <v>46084.92</v>
      </c>
    </row>
    <row r="39" spans="1:10" ht="15">
      <c r="A39" s="31" t="s">
        <v>20</v>
      </c>
      <c r="B39" s="34" t="s">
        <v>119</v>
      </c>
      <c r="C39" s="62">
        <f>+C38+C37+C36+C35+C34</f>
        <v>47682.44</v>
      </c>
      <c r="D39" s="63">
        <f>+D38+D37+D36+D35+D34</f>
        <v>23067.03</v>
      </c>
      <c r="E39" s="63">
        <f>+E38+E37+E36+E35+E34</f>
        <v>99739.51</v>
      </c>
      <c r="F39" s="63">
        <f>+F38+F37+F36+F35+F34</f>
        <v>51678.88</v>
      </c>
      <c r="G39" s="63">
        <f>+G38+G37+G36+G35+G34</f>
        <v>124310.45</v>
      </c>
      <c r="H39" s="63">
        <f>+H38+H37+H36+H35+H34</f>
        <v>88182.9</v>
      </c>
      <c r="I39" s="63">
        <f>+I38+I37+I36+I35+I34</f>
        <v>162622.85</v>
      </c>
      <c r="J39" s="64">
        <f>+J38+J37+J36+J35+J34</f>
        <v>169326.21</v>
      </c>
    </row>
    <row r="40" spans="1:10" ht="15">
      <c r="A40" s="29" t="s">
        <v>33</v>
      </c>
      <c r="B40" s="28" t="s">
        <v>32</v>
      </c>
      <c r="C40" s="70"/>
      <c r="D40" s="71"/>
      <c r="E40" s="71"/>
      <c r="F40" s="72"/>
      <c r="G40" s="72"/>
      <c r="H40" s="72"/>
      <c r="I40" s="73"/>
      <c r="J40" s="74"/>
    </row>
    <row r="41" spans="1:10" ht="15">
      <c r="A41" s="29" t="s">
        <v>34</v>
      </c>
      <c r="B41" s="28" t="s">
        <v>0</v>
      </c>
      <c r="C41" s="70">
        <v>2000</v>
      </c>
      <c r="D41" s="71">
        <v>0</v>
      </c>
      <c r="E41" s="71">
        <v>27000</v>
      </c>
      <c r="F41" s="72">
        <v>25000</v>
      </c>
      <c r="G41" s="72">
        <v>55925.5</v>
      </c>
      <c r="H41" s="72">
        <v>25000</v>
      </c>
      <c r="I41" s="73">
        <v>81925.5</v>
      </c>
      <c r="J41" s="74">
        <v>132993.55</v>
      </c>
    </row>
    <row r="42" spans="1:10" ht="15">
      <c r="A42" s="29" t="s">
        <v>35</v>
      </c>
      <c r="B42" s="28" t="s">
        <v>1</v>
      </c>
      <c r="C42" s="70"/>
      <c r="D42" s="71"/>
      <c r="E42" s="71"/>
      <c r="F42" s="72"/>
      <c r="G42" s="72"/>
      <c r="H42" s="72"/>
      <c r="I42" s="73"/>
      <c r="J42" s="74"/>
    </row>
    <row r="43" spans="1:10" ht="15">
      <c r="A43" s="29" t="s">
        <v>37</v>
      </c>
      <c r="B43" s="28" t="s">
        <v>36</v>
      </c>
      <c r="C43" s="65"/>
      <c r="D43" s="66">
        <v>0</v>
      </c>
      <c r="E43" s="66"/>
      <c r="F43" s="67">
        <v>0</v>
      </c>
      <c r="G43" s="67"/>
      <c r="H43" s="67">
        <v>0</v>
      </c>
      <c r="I43" s="68"/>
      <c r="J43" s="69">
        <v>1000</v>
      </c>
    </row>
    <row r="44" spans="1:10" ht="15">
      <c r="A44" s="29" t="s">
        <v>38</v>
      </c>
      <c r="B44" s="28" t="s">
        <v>2</v>
      </c>
      <c r="C44" s="65">
        <v>13847.47</v>
      </c>
      <c r="D44" s="66">
        <v>0</v>
      </c>
      <c r="E44" s="66">
        <v>15363.47</v>
      </c>
      <c r="F44" s="67">
        <v>0</v>
      </c>
      <c r="G44" s="67">
        <v>21255.49</v>
      </c>
      <c r="H44" s="67">
        <v>1548</v>
      </c>
      <c r="I44" s="68">
        <v>24301.71</v>
      </c>
      <c r="J44" s="69">
        <v>10698</v>
      </c>
    </row>
    <row r="45" spans="1:10" ht="15">
      <c r="A45" s="31" t="s">
        <v>31</v>
      </c>
      <c r="B45" s="34" t="s">
        <v>118</v>
      </c>
      <c r="C45" s="62">
        <f>+C44+C43+C42+C41+C40</f>
        <v>15847.47</v>
      </c>
      <c r="D45" s="63">
        <f>+D44+D43+D42+D41+D40</f>
        <v>0</v>
      </c>
      <c r="E45" s="63">
        <f>+E44+E43+E42+E41+E40</f>
        <v>42363.47</v>
      </c>
      <c r="F45" s="63">
        <f>+F44+F43+F42+F41+F40</f>
        <v>25000</v>
      </c>
      <c r="G45" s="63">
        <f>+G44+G43+G42+G41+G40</f>
        <v>77180.99</v>
      </c>
      <c r="H45" s="63">
        <f>+H44+H43+H42+H41+H40</f>
        <v>26548</v>
      </c>
      <c r="I45" s="63">
        <f>+I44+I43+I42+I41+I40</f>
        <v>106227.21</v>
      </c>
      <c r="J45" s="64">
        <f>+J44+J43+J42+J41+J40</f>
        <v>144691.55</v>
      </c>
    </row>
    <row r="46" spans="1:10" ht="15">
      <c r="A46" s="29" t="s">
        <v>41</v>
      </c>
      <c r="B46" s="28" t="s">
        <v>40</v>
      </c>
      <c r="C46" s="70"/>
      <c r="D46" s="71"/>
      <c r="E46" s="71"/>
      <c r="F46" s="72"/>
      <c r="G46" s="72"/>
      <c r="H46" s="72"/>
      <c r="I46" s="73"/>
      <c r="J46" s="74"/>
    </row>
    <row r="47" spans="1:10" ht="15">
      <c r="A47" s="29" t="s">
        <v>43</v>
      </c>
      <c r="B47" s="28" t="s">
        <v>42</v>
      </c>
      <c r="C47" s="70"/>
      <c r="D47" s="71"/>
      <c r="E47" s="71"/>
      <c r="F47" s="72"/>
      <c r="G47" s="72"/>
      <c r="H47" s="72"/>
      <c r="I47" s="73"/>
      <c r="J47" s="74"/>
    </row>
    <row r="48" spans="1:10" ht="15">
      <c r="A48" s="29" t="s">
        <v>45</v>
      </c>
      <c r="B48" s="28" t="s">
        <v>44</v>
      </c>
      <c r="C48" s="70"/>
      <c r="D48" s="71"/>
      <c r="E48" s="71"/>
      <c r="F48" s="72"/>
      <c r="G48" s="72"/>
      <c r="H48" s="72"/>
      <c r="I48" s="73"/>
      <c r="J48" s="74"/>
    </row>
    <row r="49" spans="1:10" ht="15">
      <c r="A49" s="29" t="s">
        <v>47</v>
      </c>
      <c r="B49" s="28" t="s">
        <v>46</v>
      </c>
      <c r="C49" s="75"/>
      <c r="D49" s="76"/>
      <c r="E49" s="76"/>
      <c r="F49" s="77"/>
      <c r="G49" s="77"/>
      <c r="H49" s="77"/>
      <c r="I49" s="78"/>
      <c r="J49" s="79"/>
    </row>
    <row r="50" spans="1:10" ht="15">
      <c r="A50" s="31" t="s">
        <v>39</v>
      </c>
      <c r="B50" s="32" t="s">
        <v>117</v>
      </c>
      <c r="C50" s="62">
        <f>+C49+C48+C47+C46</f>
        <v>0</v>
      </c>
      <c r="D50" s="63">
        <f>+D49+D48+D47+D46</f>
        <v>0</v>
      </c>
      <c r="E50" s="63">
        <f>+E49+E48+E47+E46</f>
        <v>0</v>
      </c>
      <c r="F50" s="63">
        <f>+F49+F48+F47+F46</f>
        <v>0</v>
      </c>
      <c r="G50" s="63">
        <f>+G49+G48+G47+G46</f>
        <v>0</v>
      </c>
      <c r="H50" s="63">
        <f>+H49+H48+H47+H46</f>
        <v>0</v>
      </c>
      <c r="I50" s="63">
        <f>+I49+I48+I47+I46</f>
        <v>0</v>
      </c>
      <c r="J50" s="64">
        <f>+J49+J48+J47+J46</f>
        <v>0</v>
      </c>
    </row>
    <row r="51" spans="1:10" ht="15">
      <c r="A51" s="29" t="s">
        <v>50</v>
      </c>
      <c r="B51" s="28" t="s">
        <v>49</v>
      </c>
      <c r="C51" s="75"/>
      <c r="D51" s="76"/>
      <c r="E51" s="76"/>
      <c r="F51" s="77"/>
      <c r="G51" s="77"/>
      <c r="H51" s="77"/>
      <c r="I51" s="78"/>
      <c r="J51" s="79"/>
    </row>
    <row r="52" spans="1:10" ht="15">
      <c r="A52" s="29" t="s">
        <v>52</v>
      </c>
      <c r="B52" s="28" t="s">
        <v>51</v>
      </c>
      <c r="C52" s="75"/>
      <c r="D52" s="76"/>
      <c r="E52" s="76"/>
      <c r="F52" s="77"/>
      <c r="G52" s="77"/>
      <c r="H52" s="77"/>
      <c r="I52" s="78"/>
      <c r="J52" s="79"/>
    </row>
    <row r="53" spans="1:10" ht="15">
      <c r="A53" s="29" t="s">
        <v>54</v>
      </c>
      <c r="B53" s="28" t="s">
        <v>53</v>
      </c>
      <c r="C53" s="75"/>
      <c r="D53" s="76"/>
      <c r="E53" s="76"/>
      <c r="F53" s="77"/>
      <c r="G53" s="77"/>
      <c r="H53" s="77"/>
      <c r="I53" s="78"/>
      <c r="J53" s="79"/>
    </row>
    <row r="54" spans="1:10" ht="15">
      <c r="A54" s="29" t="s">
        <v>56</v>
      </c>
      <c r="B54" s="28" t="s">
        <v>55</v>
      </c>
      <c r="C54" s="75"/>
      <c r="D54" s="76"/>
      <c r="E54" s="76"/>
      <c r="F54" s="77"/>
      <c r="G54" s="77"/>
      <c r="H54" s="77"/>
      <c r="I54" s="78"/>
      <c r="J54" s="79"/>
    </row>
    <row r="55" spans="1:10" ht="15">
      <c r="A55" s="31" t="s">
        <v>48</v>
      </c>
      <c r="B55" s="34" t="s">
        <v>116</v>
      </c>
      <c r="C55" s="62">
        <f>+C54+C53+C52+C51</f>
        <v>0</v>
      </c>
      <c r="D55" s="63">
        <f>+D54+D53+D52+D51</f>
        <v>0</v>
      </c>
      <c r="E55" s="63">
        <f>+E54+E53+E52+E51</f>
        <v>0</v>
      </c>
      <c r="F55" s="63">
        <f>+F54+F53+F52+F51</f>
        <v>0</v>
      </c>
      <c r="G55" s="63">
        <f>+G54+G53+G52+G51</f>
        <v>0</v>
      </c>
      <c r="H55" s="63">
        <f>+H54+H53+H52+H51</f>
        <v>0</v>
      </c>
      <c r="I55" s="63">
        <f>+I54+I53+I52+I51</f>
        <v>0</v>
      </c>
      <c r="J55" s="64">
        <f>+J54+J53+J52+J51</f>
        <v>0</v>
      </c>
    </row>
    <row r="56" spans="1:10" ht="15">
      <c r="A56" s="29" t="s">
        <v>59</v>
      </c>
      <c r="B56" s="28" t="s">
        <v>58</v>
      </c>
      <c r="C56" s="75">
        <v>42039.71</v>
      </c>
      <c r="D56" s="76">
        <v>38728.05</v>
      </c>
      <c r="E56" s="76">
        <v>69891.26</v>
      </c>
      <c r="F56" s="77">
        <v>60189.23</v>
      </c>
      <c r="G56" s="77">
        <v>97652.69</v>
      </c>
      <c r="H56" s="77">
        <v>91842</v>
      </c>
      <c r="I56" s="78">
        <v>133325.37</v>
      </c>
      <c r="J56" s="79">
        <v>179113.32</v>
      </c>
    </row>
    <row r="57" spans="1:10" ht="15">
      <c r="A57" s="29" t="s">
        <v>61</v>
      </c>
      <c r="B57" s="28" t="s">
        <v>60</v>
      </c>
      <c r="C57" s="75">
        <v>1494.31</v>
      </c>
      <c r="D57" s="76">
        <v>862.18</v>
      </c>
      <c r="E57" s="76">
        <v>2974.95</v>
      </c>
      <c r="F57" s="77">
        <v>1912.8</v>
      </c>
      <c r="G57" s="77">
        <v>4284.57</v>
      </c>
      <c r="H57" s="77">
        <v>3425.33</v>
      </c>
      <c r="I57" s="78">
        <v>5340.95</v>
      </c>
      <c r="J57" s="79">
        <v>31853.6</v>
      </c>
    </row>
    <row r="58" spans="1:10" ht="15.75">
      <c r="A58" s="31" t="s">
        <v>57</v>
      </c>
      <c r="B58" s="32" t="s">
        <v>115</v>
      </c>
      <c r="C58" s="62">
        <f>+C57+C56</f>
        <v>43534.02</v>
      </c>
      <c r="D58" s="63">
        <f>+D57+D56</f>
        <v>39590.23</v>
      </c>
      <c r="E58" s="63">
        <f>+E57+E56</f>
        <v>72866.21</v>
      </c>
      <c r="F58" s="63">
        <f>+F57+F56</f>
        <v>62102.03</v>
      </c>
      <c r="G58" s="63">
        <f>+G57+G56</f>
        <v>101937.26</v>
      </c>
      <c r="H58" s="63">
        <f>+H57+H56</f>
        <v>95267.33</v>
      </c>
      <c r="I58" s="63">
        <f>+I57+I56</f>
        <v>138666.32</v>
      </c>
      <c r="J58" s="64">
        <f>+J57+J56</f>
        <v>210966.92</v>
      </c>
    </row>
    <row r="59" spans="1:10" ht="18.75">
      <c r="A59" s="36" t="s">
        <v>121</v>
      </c>
      <c r="B59" s="37" t="s">
        <v>144</v>
      </c>
      <c r="C59" s="80"/>
      <c r="D59" s="81">
        <v>0</v>
      </c>
      <c r="E59" s="81"/>
      <c r="F59" s="81">
        <v>0</v>
      </c>
      <c r="G59" s="82"/>
      <c r="H59" s="82">
        <v>1514510.77</v>
      </c>
      <c r="I59" s="82"/>
      <c r="J59" s="83">
        <v>0</v>
      </c>
    </row>
    <row r="60" spans="1:10" s="23" customFormat="1" ht="16.5">
      <c r="A60" s="187" t="s">
        <v>155</v>
      </c>
      <c r="B60" s="188"/>
      <c r="C60" s="84">
        <f>+C59+C58+C55+C50+C45+C39+C33+C29</f>
        <v>214675.69</v>
      </c>
      <c r="D60" s="85">
        <f>D59+D58+D55+D50+D45+D39+D33+D29</f>
        <v>119321.5</v>
      </c>
      <c r="E60" s="85">
        <f>E59+E58+E55+E50+E45+E39+E33+E29</f>
        <v>634091.74</v>
      </c>
      <c r="F60" s="85">
        <f>F59+F58+F55+F50+F45+F39+F33+F29</f>
        <v>271287.42</v>
      </c>
      <c r="G60" s="85">
        <f>G59+G58+G55+G50+G45+G39+G33+G29</f>
        <v>949214.72</v>
      </c>
      <c r="H60" s="85">
        <f>H59+H58+H55+H50+H45+H39+H33+H29</f>
        <v>2256475.13</v>
      </c>
      <c r="I60" s="85">
        <f>I59+I58+I55+I50+I45+I39+I33+I29</f>
        <v>1373604.27</v>
      </c>
      <c r="J60" s="86">
        <f>J59+J58+J55+J50+J45+J39+J33+J29</f>
        <v>1601777.4</v>
      </c>
    </row>
    <row r="61" spans="1:10" ht="16.5">
      <c r="A61" s="193" t="s">
        <v>160</v>
      </c>
      <c r="B61" s="194"/>
      <c r="C61" s="2"/>
      <c r="D61" s="87">
        <v>0</v>
      </c>
      <c r="E61" s="3"/>
      <c r="F61" s="87">
        <v>0</v>
      </c>
      <c r="G61" s="3"/>
      <c r="H61" s="87">
        <v>0</v>
      </c>
      <c r="I61" s="3"/>
      <c r="J61" s="89">
        <v>0</v>
      </c>
    </row>
    <row r="62" spans="1:10" ht="16.5">
      <c r="A62" s="187" t="s">
        <v>133</v>
      </c>
      <c r="B62" s="188"/>
      <c r="C62" s="84">
        <f>+C60+C14</f>
        <v>824128.03</v>
      </c>
      <c r="D62" s="85">
        <f>+D60+D14</f>
        <v>856310.65</v>
      </c>
      <c r="E62" s="85">
        <f>+E60+C14</f>
        <v>1243544.08</v>
      </c>
      <c r="F62" s="85">
        <f>+F60+D14</f>
        <v>1008276.57</v>
      </c>
      <c r="G62" s="85">
        <f>+G60+C14</f>
        <v>1558667.06</v>
      </c>
      <c r="H62" s="85">
        <f>+H60+D14</f>
        <v>2993464.28</v>
      </c>
      <c r="I62" s="85">
        <f>+I60+C14</f>
        <v>1983056.61</v>
      </c>
      <c r="J62" s="86">
        <f>+J60+D14</f>
        <v>2338766.55</v>
      </c>
    </row>
    <row r="63" spans="1:10" ht="16.5">
      <c r="A63" s="193" t="s">
        <v>161</v>
      </c>
      <c r="B63" s="194"/>
      <c r="C63" s="2"/>
      <c r="D63" s="88">
        <f>+D61+$D15</f>
        <v>0</v>
      </c>
      <c r="E63" s="3"/>
      <c r="F63" s="88">
        <f>+F61+$D15</f>
        <v>0</v>
      </c>
      <c r="G63" s="3"/>
      <c r="H63" s="88">
        <f>+H61+$D15</f>
        <v>0</v>
      </c>
      <c r="I63" s="3"/>
      <c r="J63" s="88">
        <f>+J61+$D15</f>
        <v>0</v>
      </c>
    </row>
    <row r="64" spans="1:10" ht="18.95" customHeight="1">
      <c r="A64" s="6"/>
      <c r="B64" s="39"/>
      <c r="C64" s="38"/>
      <c r="D64" s="38"/>
      <c r="E64" s="38"/>
      <c r="F64" s="38"/>
      <c r="G64" s="38"/>
      <c r="H64" s="38"/>
      <c r="I64" s="38"/>
      <c r="J64" s="38"/>
    </row>
    <row r="65" spans="1:10" ht="21" customHeight="1">
      <c r="A65" s="195" t="s">
        <v>130</v>
      </c>
      <c r="B65" s="184" t="s">
        <v>131</v>
      </c>
      <c r="C65" s="182" t="s">
        <v>122</v>
      </c>
      <c r="D65" s="182"/>
      <c r="E65" s="182"/>
      <c r="F65" s="182"/>
      <c r="G65" s="182"/>
      <c r="H65" s="182"/>
      <c r="I65" s="182"/>
      <c r="J65" s="183"/>
    </row>
    <row r="66" spans="1:10" ht="33" customHeight="1">
      <c r="A66" s="196"/>
      <c r="B66" s="185"/>
      <c r="C66" s="209" t="s">
        <v>177</v>
      </c>
      <c r="D66" s="210"/>
      <c r="E66" s="203" t="s">
        <v>178</v>
      </c>
      <c r="F66" s="204"/>
      <c r="G66" s="205" t="s">
        <v>179</v>
      </c>
      <c r="H66" s="204"/>
      <c r="I66" s="205" t="s">
        <v>180</v>
      </c>
      <c r="J66" s="206"/>
    </row>
    <row r="67" spans="1:10" ht="37.5" customHeight="1">
      <c r="A67" s="197"/>
      <c r="B67" s="186"/>
      <c r="C67" s="15" t="s">
        <v>143</v>
      </c>
      <c r="D67" s="14" t="s">
        <v>182</v>
      </c>
      <c r="E67" s="15" t="s">
        <v>143</v>
      </c>
      <c r="F67" s="14" t="s">
        <v>182</v>
      </c>
      <c r="G67" s="15" t="s">
        <v>143</v>
      </c>
      <c r="H67" s="14" t="s">
        <v>182</v>
      </c>
      <c r="I67" s="15" t="s">
        <v>143</v>
      </c>
      <c r="J67" s="16" t="s">
        <v>4</v>
      </c>
    </row>
    <row r="68" spans="1:10" ht="15.75">
      <c r="A68" s="29" t="s">
        <v>64</v>
      </c>
      <c r="B68" s="28" t="s">
        <v>63</v>
      </c>
      <c r="C68" s="90">
        <v>34622.82</v>
      </c>
      <c r="D68" s="91">
        <v>38875.28</v>
      </c>
      <c r="E68" s="91">
        <v>74562.08</v>
      </c>
      <c r="F68" s="91">
        <v>79837.19</v>
      </c>
      <c r="G68" s="91">
        <v>112674.42</v>
      </c>
      <c r="H68" s="91">
        <v>125095.62</v>
      </c>
      <c r="I68" s="91">
        <v>167324.2</v>
      </c>
      <c r="J68" s="92">
        <v>192064.29</v>
      </c>
    </row>
    <row r="69" spans="1:10" ht="15">
      <c r="A69" s="29" t="s">
        <v>66</v>
      </c>
      <c r="B69" s="28" t="s">
        <v>65</v>
      </c>
      <c r="C69" s="93">
        <v>1620.05</v>
      </c>
      <c r="D69" s="94">
        <v>3855.76</v>
      </c>
      <c r="E69" s="94">
        <v>4496.84</v>
      </c>
      <c r="F69" s="94">
        <v>7105.62</v>
      </c>
      <c r="G69" s="94">
        <v>7485.91</v>
      </c>
      <c r="H69" s="94">
        <v>10395.03</v>
      </c>
      <c r="I69" s="94">
        <v>12152.65</v>
      </c>
      <c r="J69" s="95">
        <v>15571.53</v>
      </c>
    </row>
    <row r="70" spans="1:10" ht="15">
      <c r="A70" s="29" t="s">
        <v>68</v>
      </c>
      <c r="B70" s="28" t="s">
        <v>67</v>
      </c>
      <c r="C70" s="96">
        <v>126820.59</v>
      </c>
      <c r="D70" s="97">
        <v>198441</v>
      </c>
      <c r="E70" s="97">
        <v>278793.39</v>
      </c>
      <c r="F70" s="97">
        <v>323308.22</v>
      </c>
      <c r="G70" s="97">
        <v>392981.84</v>
      </c>
      <c r="H70" s="97">
        <v>457625.04</v>
      </c>
      <c r="I70" s="97">
        <v>574610.74</v>
      </c>
      <c r="J70" s="98">
        <v>802609.34</v>
      </c>
    </row>
    <row r="71" spans="1:10" ht="15">
      <c r="A71" s="29" t="s">
        <v>69</v>
      </c>
      <c r="B71" s="28" t="s">
        <v>14</v>
      </c>
      <c r="C71" s="93">
        <v>70139.63</v>
      </c>
      <c r="D71" s="94">
        <v>58594.09</v>
      </c>
      <c r="E71" s="94">
        <v>118441.31</v>
      </c>
      <c r="F71" s="94">
        <v>80918.43</v>
      </c>
      <c r="G71" s="94">
        <v>163358.87</v>
      </c>
      <c r="H71" s="94">
        <v>96297.1</v>
      </c>
      <c r="I71" s="94">
        <v>177490.9</v>
      </c>
      <c r="J71" s="95">
        <v>256276.09</v>
      </c>
    </row>
    <row r="72" spans="1:10" ht="15">
      <c r="A72" s="29" t="s">
        <v>71</v>
      </c>
      <c r="B72" s="28" t="s">
        <v>70</v>
      </c>
      <c r="C72" s="93"/>
      <c r="D72" s="94"/>
      <c r="E72" s="94"/>
      <c r="F72" s="94"/>
      <c r="G72" s="94"/>
      <c r="H72" s="94"/>
      <c r="I72" s="94"/>
      <c r="J72" s="95"/>
    </row>
    <row r="73" spans="1:10" ht="15">
      <c r="A73" s="29" t="s">
        <v>72</v>
      </c>
      <c r="B73" s="28" t="s">
        <v>12</v>
      </c>
      <c r="C73" s="96"/>
      <c r="D73" s="97"/>
      <c r="E73" s="97"/>
      <c r="F73" s="97"/>
      <c r="G73" s="97"/>
      <c r="H73" s="97"/>
      <c r="I73" s="97"/>
      <c r="J73" s="98"/>
    </row>
    <row r="74" spans="1:10" ht="15">
      <c r="A74" s="29" t="s">
        <v>74</v>
      </c>
      <c r="B74" s="28" t="s">
        <v>73</v>
      </c>
      <c r="C74" s="96"/>
      <c r="D74" s="97">
        <v>0</v>
      </c>
      <c r="E74" s="97">
        <v>21626.4</v>
      </c>
      <c r="F74" s="97">
        <v>0</v>
      </c>
      <c r="G74" s="97">
        <v>21626.4</v>
      </c>
      <c r="H74" s="97">
        <v>20167.81</v>
      </c>
      <c r="I74" s="97">
        <v>42901.7</v>
      </c>
      <c r="J74" s="98">
        <v>39950</v>
      </c>
    </row>
    <row r="75" spans="1:10" ht="15">
      <c r="A75" s="29" t="s">
        <v>76</v>
      </c>
      <c r="B75" s="28" t="s">
        <v>75</v>
      </c>
      <c r="C75" s="93"/>
      <c r="D75" s="94"/>
      <c r="E75" s="94"/>
      <c r="F75" s="94"/>
      <c r="G75" s="94"/>
      <c r="H75" s="94"/>
      <c r="I75" s="94"/>
      <c r="J75" s="95"/>
    </row>
    <row r="76" spans="1:10" ht="15">
      <c r="A76" s="29" t="s">
        <v>78</v>
      </c>
      <c r="B76" s="28" t="s">
        <v>77</v>
      </c>
      <c r="C76" s="93">
        <v>1924.92</v>
      </c>
      <c r="D76" s="94">
        <v>759</v>
      </c>
      <c r="E76" s="94">
        <v>3044.3</v>
      </c>
      <c r="F76" s="94">
        <v>1195.32</v>
      </c>
      <c r="G76" s="94">
        <v>18002.98</v>
      </c>
      <c r="H76" s="94">
        <v>1195.32</v>
      </c>
      <c r="I76" s="94">
        <v>19516.98</v>
      </c>
      <c r="J76" s="95">
        <v>57564.32</v>
      </c>
    </row>
    <row r="77" spans="1:10" ht="15">
      <c r="A77" s="29" t="s">
        <v>80</v>
      </c>
      <c r="B77" s="28" t="s">
        <v>79</v>
      </c>
      <c r="C77" s="93">
        <v>11426.2</v>
      </c>
      <c r="D77" s="94">
        <v>4269.8</v>
      </c>
      <c r="E77" s="94">
        <v>11688.51</v>
      </c>
      <c r="F77" s="94">
        <v>10772.04</v>
      </c>
      <c r="G77" s="94">
        <v>12095.08</v>
      </c>
      <c r="H77" s="94">
        <v>15816.2</v>
      </c>
      <c r="I77" s="94">
        <v>12415.08</v>
      </c>
      <c r="J77" s="95">
        <v>31455.3</v>
      </c>
    </row>
    <row r="78" spans="1:10" ht="15">
      <c r="A78" s="31" t="s">
        <v>62</v>
      </c>
      <c r="B78" s="34" t="s">
        <v>127</v>
      </c>
      <c r="C78" s="99">
        <f>SUM(C68:C77)</f>
        <v>246554.21</v>
      </c>
      <c r="D78" s="100">
        <f>SUM(D68:D77)</f>
        <v>304794.93</v>
      </c>
      <c r="E78" s="100">
        <f>SUM(E68:E77)</f>
        <v>512652.83</v>
      </c>
      <c r="F78" s="100">
        <f>SUM(F68:F77)</f>
        <v>503136.82</v>
      </c>
      <c r="G78" s="100">
        <f>SUM(G68:G77)</f>
        <v>728225.5</v>
      </c>
      <c r="H78" s="100">
        <f>SUM(H68:H77)</f>
        <v>726592.12</v>
      </c>
      <c r="I78" s="100">
        <f>SUM(I68:I77)</f>
        <v>1006412.25</v>
      </c>
      <c r="J78" s="101">
        <f>SUM(J68:J77)</f>
        <v>1395490.87</v>
      </c>
    </row>
    <row r="79" spans="1:10" ht="15">
      <c r="A79" s="29" t="s">
        <v>83</v>
      </c>
      <c r="B79" s="28" t="s">
        <v>82</v>
      </c>
      <c r="C79" s="102"/>
      <c r="D79" s="103"/>
      <c r="E79" s="94"/>
      <c r="F79" s="94"/>
      <c r="G79" s="94"/>
      <c r="H79" s="94"/>
      <c r="I79" s="94"/>
      <c r="J79" s="95"/>
    </row>
    <row r="80" spans="1:10" ht="15">
      <c r="A80" s="29" t="s">
        <v>85</v>
      </c>
      <c r="B80" s="28" t="s">
        <v>84</v>
      </c>
      <c r="C80" s="96">
        <v>107078.3</v>
      </c>
      <c r="D80" s="97">
        <v>55029.17</v>
      </c>
      <c r="E80" s="97">
        <v>140362.34</v>
      </c>
      <c r="F80" s="97">
        <v>57681.12</v>
      </c>
      <c r="G80" s="97">
        <v>164580.22</v>
      </c>
      <c r="H80" s="97">
        <v>105366.39</v>
      </c>
      <c r="I80" s="97">
        <v>201140.84</v>
      </c>
      <c r="J80" s="98">
        <v>484655.65</v>
      </c>
    </row>
    <row r="81" spans="1:10" ht="15">
      <c r="A81" s="29" t="s">
        <v>86</v>
      </c>
      <c r="B81" s="28" t="s">
        <v>0</v>
      </c>
      <c r="C81" s="93"/>
      <c r="D81" s="94">
        <v>0</v>
      </c>
      <c r="E81" s="94"/>
      <c r="F81" s="94">
        <v>0</v>
      </c>
      <c r="G81" s="94"/>
      <c r="H81" s="94">
        <v>0</v>
      </c>
      <c r="I81" s="94"/>
      <c r="J81" s="95">
        <v>2490.8</v>
      </c>
    </row>
    <row r="82" spans="1:10" ht="15">
      <c r="A82" s="29" t="s">
        <v>87</v>
      </c>
      <c r="B82" s="28" t="s">
        <v>1</v>
      </c>
      <c r="C82" s="93"/>
      <c r="D82" s="94"/>
      <c r="E82" s="94"/>
      <c r="F82" s="94"/>
      <c r="G82" s="94"/>
      <c r="H82" s="94"/>
      <c r="I82" s="94"/>
      <c r="J82" s="95"/>
    </row>
    <row r="83" spans="1:10" ht="15">
      <c r="A83" s="29" t="s">
        <v>89</v>
      </c>
      <c r="B83" s="28" t="s">
        <v>88</v>
      </c>
      <c r="C83" s="104"/>
      <c r="D83" s="105">
        <v>0</v>
      </c>
      <c r="E83" s="105"/>
      <c r="F83" s="105">
        <v>0</v>
      </c>
      <c r="G83" s="105">
        <v>712.02</v>
      </c>
      <c r="H83" s="105">
        <v>1952</v>
      </c>
      <c r="I83" s="105">
        <v>12094.33</v>
      </c>
      <c r="J83" s="106">
        <v>3493</v>
      </c>
    </row>
    <row r="84" spans="1:10" ht="15">
      <c r="A84" s="31" t="s">
        <v>81</v>
      </c>
      <c r="B84" s="34" t="s">
        <v>126</v>
      </c>
      <c r="C84" s="99">
        <f>SUM(C79:C83)</f>
        <v>107078.3</v>
      </c>
      <c r="D84" s="100">
        <f>SUM(D79:D83)</f>
        <v>55029.17</v>
      </c>
      <c r="E84" s="100">
        <f>SUM(E79:E83)</f>
        <v>140362.34</v>
      </c>
      <c r="F84" s="100">
        <f>SUM(F79:F83)</f>
        <v>57681.12</v>
      </c>
      <c r="G84" s="100">
        <f>SUM(G79:G83)</f>
        <v>165292.24</v>
      </c>
      <c r="H84" s="100">
        <f>SUM(H79:H83)</f>
        <v>107318.39</v>
      </c>
      <c r="I84" s="100">
        <f>SUM(I79:I83)</f>
        <v>213235.17</v>
      </c>
      <c r="J84" s="101">
        <f>SUM(J79:J83)</f>
        <v>490639.45</v>
      </c>
    </row>
    <row r="85" spans="1:10" ht="15">
      <c r="A85" s="29" t="s">
        <v>92</v>
      </c>
      <c r="B85" s="28" t="s">
        <v>91</v>
      </c>
      <c r="C85" s="107"/>
      <c r="D85" s="108"/>
      <c r="E85" s="108"/>
      <c r="F85" s="108"/>
      <c r="G85" s="108"/>
      <c r="H85" s="108"/>
      <c r="I85" s="108"/>
      <c r="J85" s="109"/>
    </row>
    <row r="86" spans="1:10" ht="15">
      <c r="A86" s="29" t="s">
        <v>94</v>
      </c>
      <c r="B86" s="28" t="s">
        <v>93</v>
      </c>
      <c r="C86" s="107"/>
      <c r="D86" s="108"/>
      <c r="E86" s="108"/>
      <c r="F86" s="108"/>
      <c r="G86" s="108"/>
      <c r="H86" s="108"/>
      <c r="I86" s="108"/>
      <c r="J86" s="109"/>
    </row>
    <row r="87" spans="1:10" ht="15">
      <c r="A87" s="29" t="s">
        <v>96</v>
      </c>
      <c r="B87" s="28" t="s">
        <v>95</v>
      </c>
      <c r="C87" s="107"/>
      <c r="D87" s="108"/>
      <c r="E87" s="108"/>
      <c r="F87" s="108"/>
      <c r="G87" s="108"/>
      <c r="H87" s="108"/>
      <c r="I87" s="108"/>
      <c r="J87" s="109"/>
    </row>
    <row r="88" spans="1:10" ht="15">
      <c r="A88" s="29" t="s">
        <v>98</v>
      </c>
      <c r="B88" s="28" t="s">
        <v>97</v>
      </c>
      <c r="C88" s="93"/>
      <c r="D88" s="94"/>
      <c r="E88" s="94"/>
      <c r="F88" s="94"/>
      <c r="G88" s="94"/>
      <c r="H88" s="94"/>
      <c r="I88" s="94"/>
      <c r="J88" s="95"/>
    </row>
    <row r="89" spans="1:10" ht="15">
      <c r="A89" s="31" t="s">
        <v>90</v>
      </c>
      <c r="B89" s="34" t="s">
        <v>125</v>
      </c>
      <c r="C89" s="99">
        <f>SUM(C85:C88)</f>
        <v>0</v>
      </c>
      <c r="D89" s="110">
        <f>SUM(D85:D88)</f>
        <v>0</v>
      </c>
      <c r="E89" s="110">
        <f>SUM(E85:E88)</f>
        <v>0</v>
      </c>
      <c r="F89" s="110">
        <f>SUM(F85:F88)</f>
        <v>0</v>
      </c>
      <c r="G89" s="110">
        <f>SUM(G85:G88)</f>
        <v>0</v>
      </c>
      <c r="H89" s="110">
        <f>SUM(H85:H88)</f>
        <v>0</v>
      </c>
      <c r="I89" s="110">
        <f>SUM(I85:I88)</f>
        <v>0</v>
      </c>
      <c r="J89" s="111">
        <f>SUM(J85:J88)</f>
        <v>0</v>
      </c>
    </row>
    <row r="90" spans="1:10" ht="15">
      <c r="A90" s="29" t="s">
        <v>101</v>
      </c>
      <c r="B90" s="28" t="s">
        <v>100</v>
      </c>
      <c r="C90" s="107"/>
      <c r="D90" s="108"/>
      <c r="E90" s="108"/>
      <c r="F90" s="108"/>
      <c r="G90" s="108"/>
      <c r="H90" s="108"/>
      <c r="I90" s="108"/>
      <c r="J90" s="109"/>
    </row>
    <row r="91" spans="1:10" ht="15">
      <c r="A91" s="29" t="s">
        <v>103</v>
      </c>
      <c r="B91" s="28" t="s">
        <v>102</v>
      </c>
      <c r="C91" s="107"/>
      <c r="D91" s="108"/>
      <c r="E91" s="108"/>
      <c r="F91" s="108"/>
      <c r="G91" s="108"/>
      <c r="H91" s="108"/>
      <c r="I91" s="108"/>
      <c r="J91" s="109"/>
    </row>
    <row r="92" spans="1:10" ht="15">
      <c r="A92" s="29" t="s">
        <v>105</v>
      </c>
      <c r="B92" s="28" t="s">
        <v>104</v>
      </c>
      <c r="C92" s="107"/>
      <c r="D92" s="108">
        <v>0</v>
      </c>
      <c r="E92" s="108">
        <v>14147.23</v>
      </c>
      <c r="F92" s="108">
        <v>0</v>
      </c>
      <c r="G92" s="108">
        <v>14147.23</v>
      </c>
      <c r="H92" s="108">
        <v>15605.82</v>
      </c>
      <c r="I92" s="108">
        <v>28645.56</v>
      </c>
      <c r="J92" s="109">
        <v>31600</v>
      </c>
    </row>
    <row r="93" spans="1:10" ht="15">
      <c r="A93" s="29" t="s">
        <v>107</v>
      </c>
      <c r="B93" s="28" t="s">
        <v>106</v>
      </c>
      <c r="C93" s="107"/>
      <c r="D93" s="108"/>
      <c r="E93" s="108"/>
      <c r="F93" s="108"/>
      <c r="G93" s="108"/>
      <c r="H93" s="108"/>
      <c r="I93" s="108"/>
      <c r="J93" s="109"/>
    </row>
    <row r="94" spans="1:10" ht="15">
      <c r="A94" s="29" t="s">
        <v>109</v>
      </c>
      <c r="B94" s="28" t="s">
        <v>108</v>
      </c>
      <c r="C94" s="107"/>
      <c r="D94" s="108"/>
      <c r="E94" s="108"/>
      <c r="F94" s="108"/>
      <c r="G94" s="108"/>
      <c r="H94" s="108"/>
      <c r="I94" s="108"/>
      <c r="J94" s="109"/>
    </row>
    <row r="95" spans="1:10" ht="15">
      <c r="A95" s="31" t="s">
        <v>99</v>
      </c>
      <c r="B95" s="34" t="s">
        <v>124</v>
      </c>
      <c r="C95" s="112">
        <f>SUM(C90:C94)</f>
        <v>0</v>
      </c>
      <c r="D95" s="110">
        <f>SUM(D90:D94)</f>
        <v>0</v>
      </c>
      <c r="E95" s="110">
        <f>SUM(E90:E94)</f>
        <v>14147.23</v>
      </c>
      <c r="F95" s="110">
        <f>SUM(F90:F94)</f>
        <v>0</v>
      </c>
      <c r="G95" s="110">
        <f>SUM(G90:G94)</f>
        <v>14147.23</v>
      </c>
      <c r="H95" s="110">
        <f>SUM(H90:H94)</f>
        <v>15605.82</v>
      </c>
      <c r="I95" s="110">
        <f>SUM(I90:I94)</f>
        <v>28645.56</v>
      </c>
      <c r="J95" s="111">
        <f>SUM(J90:J94)</f>
        <v>31600</v>
      </c>
    </row>
    <row r="96" spans="1:10" ht="30">
      <c r="A96" s="31" t="s">
        <v>168</v>
      </c>
      <c r="B96" s="40" t="s">
        <v>128</v>
      </c>
      <c r="C96" s="113"/>
      <c r="D96" s="114"/>
      <c r="E96" s="114"/>
      <c r="F96" s="114"/>
      <c r="G96" s="114"/>
      <c r="H96" s="114"/>
      <c r="I96" s="114"/>
      <c r="J96" s="115"/>
    </row>
    <row r="97" spans="1:10" ht="15">
      <c r="A97" s="29" t="s">
        <v>112</v>
      </c>
      <c r="B97" s="28" t="s">
        <v>111</v>
      </c>
      <c r="C97" s="107">
        <v>26766.36</v>
      </c>
      <c r="D97" s="108">
        <v>35572.49</v>
      </c>
      <c r="E97" s="108">
        <v>65565.94</v>
      </c>
      <c r="F97" s="108">
        <v>62380.58</v>
      </c>
      <c r="G97" s="108">
        <v>97048.76</v>
      </c>
      <c r="H97" s="108">
        <v>84344.56</v>
      </c>
      <c r="I97" s="108">
        <v>130054.88</v>
      </c>
      <c r="J97" s="109">
        <v>183374.17</v>
      </c>
    </row>
    <row r="98" spans="1:10" ht="15">
      <c r="A98" s="29" t="s">
        <v>114</v>
      </c>
      <c r="B98" s="28" t="s">
        <v>113</v>
      </c>
      <c r="C98" s="107">
        <v>1112.41</v>
      </c>
      <c r="D98" s="108">
        <v>2847.96</v>
      </c>
      <c r="E98" s="108">
        <v>2371.66</v>
      </c>
      <c r="F98" s="108">
        <v>3988.94</v>
      </c>
      <c r="G98" s="108">
        <v>3372.24</v>
      </c>
      <c r="H98" s="108">
        <v>5090.3</v>
      </c>
      <c r="I98" s="108">
        <v>5900.68</v>
      </c>
      <c r="J98" s="109">
        <v>33326.02</v>
      </c>
    </row>
    <row r="99" spans="1:10" ht="15.75">
      <c r="A99" s="31" t="s">
        <v>110</v>
      </c>
      <c r="B99" s="34" t="s">
        <v>123</v>
      </c>
      <c r="C99" s="116">
        <f>+C97+C98</f>
        <v>27878.77</v>
      </c>
      <c r="D99" s="117">
        <f>+D97+D98</f>
        <v>38420.45</v>
      </c>
      <c r="E99" s="117">
        <f>+E97+E98</f>
        <v>67937.6</v>
      </c>
      <c r="F99" s="117">
        <f>+F97+F98</f>
        <v>66369.52</v>
      </c>
      <c r="G99" s="117">
        <f>+G97+G98</f>
        <v>100421</v>
      </c>
      <c r="H99" s="117">
        <f>+H97+H98</f>
        <v>89434.86</v>
      </c>
      <c r="I99" s="117">
        <f>+I97+I98</f>
        <v>135955.56</v>
      </c>
      <c r="J99" s="118">
        <f>+J97+J98</f>
        <v>216700.19</v>
      </c>
    </row>
    <row r="100" spans="1:10" ht="18.75">
      <c r="A100" s="41" t="s">
        <v>137</v>
      </c>
      <c r="B100" s="37" t="s">
        <v>144</v>
      </c>
      <c r="C100" s="119"/>
      <c r="D100" s="120">
        <v>0</v>
      </c>
      <c r="E100" s="120"/>
      <c r="F100" s="120">
        <v>0</v>
      </c>
      <c r="G100" s="120"/>
      <c r="H100" s="120">
        <v>930135.35</v>
      </c>
      <c r="I100" s="120"/>
      <c r="J100" s="121">
        <v>0</v>
      </c>
    </row>
    <row r="101" spans="1:10" ht="16.5">
      <c r="A101" s="193" t="s">
        <v>132</v>
      </c>
      <c r="B101" s="194"/>
      <c r="C101" s="122">
        <f>+C100+C99+C96+C95+C89+C84+C78</f>
        <v>381511.28</v>
      </c>
      <c r="D101" s="123">
        <f>+D100+D99+D96+D95+D89+D84+D78</f>
        <v>398244.55</v>
      </c>
      <c r="E101" s="123">
        <f>+E100+E99+E96+E95+E89+E84+E78</f>
        <v>735100</v>
      </c>
      <c r="F101" s="123">
        <f>+F100+F99+F96+F95+F89+F84+F78</f>
        <v>627187.46</v>
      </c>
      <c r="G101" s="123">
        <f>+G100+G99+G96+G95+G89+G84+G78</f>
        <v>1008085.97</v>
      </c>
      <c r="H101" s="123">
        <f>+H100+H99+H96+H95+H89+H84+H78</f>
        <v>1869086.54</v>
      </c>
      <c r="I101" s="123">
        <f>+I100+I99+I96+I95+I89+I84+I78</f>
        <v>1384248.54</v>
      </c>
      <c r="J101" s="124">
        <f>+J100+J99+J96+J95+J89+J84+J78</f>
        <v>2134430.51</v>
      </c>
    </row>
    <row r="102" spans="1:10" ht="16.5">
      <c r="A102" s="193" t="s">
        <v>162</v>
      </c>
      <c r="B102" s="194"/>
      <c r="C102" s="2"/>
      <c r="D102" s="87">
        <v>0</v>
      </c>
      <c r="E102" s="3"/>
      <c r="F102" s="87">
        <v>0</v>
      </c>
      <c r="G102" s="3"/>
      <c r="H102" s="87">
        <v>0</v>
      </c>
      <c r="I102" s="3"/>
      <c r="J102" s="89">
        <v>0</v>
      </c>
    </row>
    <row r="103" spans="1:10" ht="16.5">
      <c r="A103" s="17"/>
      <c r="B103" s="42"/>
      <c r="C103" s="43"/>
      <c r="D103" s="43"/>
      <c r="E103" s="43"/>
      <c r="F103" s="43"/>
      <c r="G103" s="43"/>
      <c r="H103" s="43"/>
      <c r="I103" s="43"/>
      <c r="J103" s="44"/>
    </row>
    <row r="104" spans="1:10" ht="16.5">
      <c r="A104" s="45"/>
      <c r="B104" s="46" t="s">
        <v>129</v>
      </c>
      <c r="C104" s="123">
        <f>+C62-C101</f>
        <v>442616.75</v>
      </c>
      <c r="D104" s="123">
        <f>+D62-D101</f>
        <v>458066.1</v>
      </c>
      <c r="E104" s="123">
        <f>+E62-E101</f>
        <v>508444.08</v>
      </c>
      <c r="F104" s="123">
        <f>+F62-F101</f>
        <v>381089.11</v>
      </c>
      <c r="G104" s="123">
        <f>+G62-G101</f>
        <v>550581.09</v>
      </c>
      <c r="H104" s="123">
        <f>+H62-H101</f>
        <v>1124377.74</v>
      </c>
      <c r="I104" s="123">
        <f>+I62-I101</f>
        <v>598808.07</v>
      </c>
      <c r="J104" s="124">
        <f>+J62-J101</f>
        <v>204336.04</v>
      </c>
    </row>
    <row r="105" spans="1:10" s="23" customFormat="1" ht="16.5">
      <c r="A105" s="45"/>
      <c r="B105" s="46" t="s">
        <v>163</v>
      </c>
      <c r="C105" s="4"/>
      <c r="D105" s="127">
        <f>+D63-D102</f>
        <v>0</v>
      </c>
      <c r="E105" s="5"/>
      <c r="F105" s="127">
        <f>+F63-F102</f>
        <v>0</v>
      </c>
      <c r="G105" s="5"/>
      <c r="H105" s="127">
        <f>+H63-H102</f>
        <v>0</v>
      </c>
      <c r="I105" s="5"/>
      <c r="J105" s="125">
        <f>+J63-J102</f>
        <v>0</v>
      </c>
    </row>
    <row r="106" spans="1:10" s="23" customFormat="1" ht="16.5">
      <c r="A106" s="47"/>
      <c r="B106" s="46" t="s">
        <v>134</v>
      </c>
      <c r="C106" s="123">
        <v>0</v>
      </c>
      <c r="D106" s="123">
        <f>IF(D104&lt;0,-D104,0)</f>
        <v>0</v>
      </c>
      <c r="E106" s="123">
        <v>0</v>
      </c>
      <c r="F106" s="123">
        <f>IF(F104&lt;0,-F104,0)</f>
        <v>0</v>
      </c>
      <c r="G106" s="123">
        <v>0</v>
      </c>
      <c r="H106" s="123">
        <f>IF(H104&lt;0,-H104,0)</f>
        <v>0</v>
      </c>
      <c r="I106" s="123">
        <v>0</v>
      </c>
      <c r="J106" s="126">
        <f>IF(J104&lt;0,-J104,0)</f>
        <v>0</v>
      </c>
    </row>
    <row r="107" spans="1:10" s="48" customFormat="1" ht="21" customHeight="1">
      <c r="A107" s="207" t="s">
        <v>149</v>
      </c>
      <c r="B107" s="207"/>
      <c r="C107" s="207"/>
      <c r="D107" s="207"/>
      <c r="E107" s="207"/>
      <c r="F107" s="207"/>
      <c r="G107" s="207"/>
      <c r="H107" s="207"/>
      <c r="I107" s="207"/>
      <c r="J107" s="207"/>
    </row>
    <row r="108" spans="1:10" s="48" customFormat="1" ht="21" customHeight="1">
      <c r="A108" s="208" t="s">
        <v>151</v>
      </c>
      <c r="B108" s="208"/>
      <c r="C108" s="208"/>
      <c r="D108" s="208"/>
      <c r="E108" s="208"/>
      <c r="F108" s="208"/>
      <c r="G108" s="208"/>
      <c r="H108" s="208"/>
      <c r="I108" s="208"/>
      <c r="J108" s="208"/>
    </row>
    <row r="109" spans="1:10" s="48" customFormat="1" ht="21" customHeight="1">
      <c r="A109" s="198" t="s">
        <v>167</v>
      </c>
      <c r="B109" s="198"/>
      <c r="C109" s="198"/>
      <c r="D109" s="198"/>
      <c r="E109" s="198"/>
      <c r="F109" s="198"/>
      <c r="G109" s="198"/>
      <c r="H109" s="198"/>
      <c r="I109" s="198"/>
      <c r="J109" s="198"/>
    </row>
    <row r="110" ht="15" customHeight="1">
      <c r="A110" s="48"/>
    </row>
    <row r="111" ht="15" customHeight="1">
      <c r="A111" s="48"/>
    </row>
    <row r="112" ht="15" customHeight="1">
      <c r="A112" s="48"/>
    </row>
    <row r="113" ht="15" customHeight="1">
      <c r="A113" s="48"/>
    </row>
    <row r="114" ht="15" customHeight="1">
      <c r="A114" s="48"/>
    </row>
    <row r="115" ht="15" customHeight="1">
      <c r="A115" s="48"/>
    </row>
    <row r="116" ht="15" customHeight="1">
      <c r="A116" s="48"/>
    </row>
    <row r="117" ht="15" customHeight="1">
      <c r="A117" s="48"/>
    </row>
    <row r="118" ht="15" customHeight="1">
      <c r="A118" s="48"/>
    </row>
    <row r="119" ht="15" customHeight="1">
      <c r="A119" s="48"/>
    </row>
    <row r="120" ht="15" customHeight="1">
      <c r="A120" s="48"/>
    </row>
    <row r="121" ht="15" customHeight="1">
      <c r="A121" s="48"/>
    </row>
    <row r="122" ht="15" customHeight="1">
      <c r="A122" s="48"/>
    </row>
    <row r="123" ht="15" customHeight="1">
      <c r="A123" s="48"/>
    </row>
    <row r="124" ht="15" customHeight="1">
      <c r="A124" s="48"/>
    </row>
    <row r="125" ht="15" customHeight="1">
      <c r="A125" s="48"/>
    </row>
    <row r="126" ht="15" customHeight="1">
      <c r="A126" s="48"/>
    </row>
    <row r="127" ht="15" customHeight="1">
      <c r="A127" s="48"/>
    </row>
    <row r="128" ht="15" customHeight="1">
      <c r="A128" s="48"/>
    </row>
    <row r="129" ht="15" customHeight="1">
      <c r="A129" s="48"/>
    </row>
    <row r="130" ht="15" customHeight="1">
      <c r="A130" s="48"/>
    </row>
    <row r="131" ht="15" customHeight="1">
      <c r="A131" s="48"/>
    </row>
    <row r="132" ht="15" customHeight="1">
      <c r="A132" s="48"/>
    </row>
    <row r="133" ht="15" customHeight="1">
      <c r="A133" s="48"/>
    </row>
    <row r="134" ht="15" customHeight="1">
      <c r="A134" s="48"/>
    </row>
    <row r="135" ht="15" customHeight="1">
      <c r="A135" s="48"/>
    </row>
    <row r="136" ht="15" customHeight="1">
      <c r="A136" s="48"/>
    </row>
    <row r="137" ht="15" customHeight="1">
      <c r="A137" s="48"/>
    </row>
    <row r="138" ht="15" customHeight="1">
      <c r="A138" s="48"/>
    </row>
    <row r="139" ht="15" customHeight="1">
      <c r="A139" s="48"/>
    </row>
    <row r="140" ht="15" customHeight="1">
      <c r="A140" s="48"/>
    </row>
    <row r="141" ht="15" customHeight="1">
      <c r="A141" s="48"/>
    </row>
    <row r="142" ht="15" customHeight="1">
      <c r="A142" s="48"/>
    </row>
    <row r="143" ht="15" customHeight="1">
      <c r="A143" s="48"/>
    </row>
    <row r="144" ht="15" customHeight="1">
      <c r="A144" s="48"/>
    </row>
    <row r="145" ht="15" customHeight="1">
      <c r="A145" s="48"/>
    </row>
    <row r="146" ht="15" customHeight="1">
      <c r="A146" s="48"/>
    </row>
    <row r="147" ht="15" customHeight="1">
      <c r="A147" s="48"/>
    </row>
    <row r="148" ht="15" customHeight="1">
      <c r="A148" s="48"/>
    </row>
    <row r="149" ht="15" customHeight="1">
      <c r="A149" s="48"/>
    </row>
    <row r="150" ht="15" customHeight="1">
      <c r="A150" s="48"/>
    </row>
    <row r="151" ht="15" customHeight="1">
      <c r="A151" s="48"/>
    </row>
    <row r="152" ht="15" customHeight="1">
      <c r="A152" s="48"/>
    </row>
    <row r="153" ht="15" customHeight="1">
      <c r="A153" s="48"/>
    </row>
    <row r="154" ht="15" customHeight="1">
      <c r="A154" s="48"/>
    </row>
    <row r="155" ht="15" customHeight="1">
      <c r="A155" s="48"/>
    </row>
    <row r="156" ht="15" customHeight="1">
      <c r="A156" s="48"/>
    </row>
    <row r="157" ht="15" customHeight="1">
      <c r="A157" s="48"/>
    </row>
    <row r="158" ht="15" customHeight="1">
      <c r="A158" s="48"/>
    </row>
    <row r="159" ht="15" customHeight="1">
      <c r="A159" s="48"/>
    </row>
    <row r="160" ht="15" customHeight="1">
      <c r="A160" s="48"/>
    </row>
    <row r="161" ht="15" customHeight="1">
      <c r="A161" s="48"/>
    </row>
    <row r="162" ht="15" customHeight="1">
      <c r="A162" s="48"/>
    </row>
    <row r="163" ht="15" customHeight="1">
      <c r="A163" s="48"/>
    </row>
    <row r="164" ht="15" customHeight="1">
      <c r="A164" s="48"/>
    </row>
    <row r="165" ht="15" customHeight="1">
      <c r="A165" s="48"/>
    </row>
    <row r="166" ht="15" customHeight="1">
      <c r="A166" s="48"/>
    </row>
    <row r="167" ht="15" customHeight="1">
      <c r="A167" s="48"/>
    </row>
    <row r="168" ht="15" customHeight="1">
      <c r="A168" s="48"/>
    </row>
    <row r="169" ht="15" customHeight="1">
      <c r="A169" s="48"/>
    </row>
    <row r="170" ht="15" customHeight="1">
      <c r="A170" s="48"/>
    </row>
    <row r="171" ht="15" customHeight="1">
      <c r="A171" s="48"/>
    </row>
    <row r="172" ht="15" customHeight="1">
      <c r="A172" s="48"/>
    </row>
    <row r="173" ht="15" customHeight="1">
      <c r="A173" s="48"/>
    </row>
    <row r="174" ht="15" customHeight="1">
      <c r="A174" s="48"/>
    </row>
    <row r="175" ht="15" customHeight="1">
      <c r="A175" s="48"/>
    </row>
    <row r="176" ht="15" customHeight="1">
      <c r="A176" s="48"/>
    </row>
    <row r="177" ht="15" customHeight="1">
      <c r="A177" s="48"/>
    </row>
    <row r="178" ht="15" customHeight="1">
      <c r="A178" s="48"/>
    </row>
    <row r="179" ht="15" customHeight="1">
      <c r="A179" s="48"/>
    </row>
    <row r="180" ht="15" customHeight="1">
      <c r="A180" s="48"/>
    </row>
    <row r="181" ht="15" customHeight="1">
      <c r="A181" s="48"/>
    </row>
    <row r="182" ht="15" customHeight="1">
      <c r="A182" s="48"/>
    </row>
    <row r="183" ht="15" customHeight="1">
      <c r="A183" s="48"/>
    </row>
    <row r="184" ht="15" customHeight="1">
      <c r="A184" s="48"/>
    </row>
    <row r="185" ht="15" customHeight="1">
      <c r="A185" s="48"/>
    </row>
    <row r="186" ht="15" customHeight="1">
      <c r="A186" s="48"/>
    </row>
    <row r="187" ht="15" customHeight="1">
      <c r="A187" s="48"/>
    </row>
    <row r="188" ht="15" customHeight="1">
      <c r="A188" s="48"/>
    </row>
    <row r="189" ht="15" customHeight="1">
      <c r="A189" s="48"/>
    </row>
    <row r="190" ht="15" customHeight="1">
      <c r="A190" s="48"/>
    </row>
    <row r="191" ht="15" customHeight="1">
      <c r="A191" s="48"/>
    </row>
    <row r="192" ht="15" customHeight="1">
      <c r="A192" s="48"/>
    </row>
    <row r="193" ht="15" customHeight="1">
      <c r="A193" s="48"/>
    </row>
    <row r="194" ht="15" customHeight="1">
      <c r="A194" s="48"/>
    </row>
    <row r="195" ht="15" customHeight="1">
      <c r="A195" s="48"/>
    </row>
    <row r="196" ht="15" customHeight="1">
      <c r="A196" s="48"/>
    </row>
    <row r="197" ht="15" customHeight="1">
      <c r="A197" s="48"/>
    </row>
    <row r="198" ht="15" customHeight="1">
      <c r="A198" s="48"/>
    </row>
    <row r="199" ht="15" customHeight="1">
      <c r="A199" s="48"/>
    </row>
    <row r="200" ht="15" customHeight="1">
      <c r="A200" s="48"/>
    </row>
    <row r="201" ht="15" customHeight="1">
      <c r="A201" s="48"/>
    </row>
    <row r="202" ht="15" customHeight="1">
      <c r="A202" s="48"/>
    </row>
    <row r="203" ht="15" customHeight="1">
      <c r="A203" s="48"/>
    </row>
    <row r="204" ht="15" customHeight="1">
      <c r="A204" s="48"/>
    </row>
  </sheetData>
  <sheetProtection password="D3C7" sheet="1" objects="1" scenarios="1"/>
  <mergeCells count="31">
    <mergeCell ref="A109:J109"/>
    <mergeCell ref="C11:J11"/>
    <mergeCell ref="A6:J6"/>
    <mergeCell ref="B1:J2"/>
    <mergeCell ref="E12:F12"/>
    <mergeCell ref="G12:H12"/>
    <mergeCell ref="I12:J12"/>
    <mergeCell ref="A101:B101"/>
    <mergeCell ref="A102:B102"/>
    <mergeCell ref="A107:J107"/>
    <mergeCell ref="A108:J108"/>
    <mergeCell ref="C66:D66"/>
    <mergeCell ref="E66:F66"/>
    <mergeCell ref="G66:H66"/>
    <mergeCell ref="I66:J66"/>
    <mergeCell ref="A65:A67"/>
    <mergeCell ref="A3:J3"/>
    <mergeCell ref="A4:J4"/>
    <mergeCell ref="A7:J7"/>
    <mergeCell ref="A9:J9"/>
    <mergeCell ref="C65:J65"/>
    <mergeCell ref="B65:B67"/>
    <mergeCell ref="A60:B60"/>
    <mergeCell ref="A5:J5"/>
    <mergeCell ref="B11:B13"/>
    <mergeCell ref="C12:D12"/>
    <mergeCell ref="A61:B61"/>
    <mergeCell ref="A62:B62"/>
    <mergeCell ref="A63:B63"/>
    <mergeCell ref="A8:J8"/>
    <mergeCell ref="A11:A13"/>
  </mergeCells>
  <pageMargins left="0.31496062992126" right="0.118110236220472" top="0.15748031496063" bottom="0" header="0" footer="0"/>
  <pageSetup fitToHeight="2" horizontalDpi="600" verticalDpi="600" orientation="landscape" paperSize="9" scale="1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67"/>
  <sheetViews>
    <sheetView showGridLines="0" zoomScale="85" zoomScaleNormal="85" workbookViewId="0" topLeftCell="A1"/>
  </sheetViews>
  <sheetFormatPr defaultColWidth="12.5703125" defaultRowHeight="15" customHeight="1"/>
  <cols>
    <col min="1" max="1" width="15.7142857142857" style="48" customWidth="1"/>
    <col min="2" max="2" width="65.8571428571429" style="48" customWidth="1"/>
    <col min="3" max="3" width="37.1428571428571" style="48" customWidth="1"/>
    <col min="4" max="4" width="35.4285714285714" style="48" bestFit="1" customWidth="1"/>
    <col min="5" max="5" width="34.8571428571429" style="48" bestFit="1" customWidth="1"/>
    <col min="6" max="6" width="14" style="48" bestFit="1" customWidth="1"/>
    <col min="7" max="7" width="20.8571428571429" style="7" customWidth="1"/>
    <col min="8" max="8" width="22" style="7" customWidth="1"/>
    <col min="9" max="9" width="20.1428571428571" style="7" customWidth="1"/>
    <col min="10" max="10" width="21.8571428571429" style="7" customWidth="1"/>
    <col min="11" max="11" width="19.8571428571429" style="7" customWidth="1"/>
    <col min="12" max="12" width="23" style="7" customWidth="1"/>
    <col min="13" max="13" width="21.7142857142857" style="7" customWidth="1"/>
    <col min="14" max="14" width="23.5714285714286" style="7" customWidth="1"/>
    <col min="15" max="16384" width="12.5714285714286" style="7" customWidth="1"/>
  </cols>
  <sheetData>
    <row r="1" spans="1:14" ht="53.45" customHeight="1">
      <c r="A1" s="135"/>
      <c r="B1" s="202" t="s">
        <v>146</v>
      </c>
      <c r="C1" s="202"/>
      <c r="D1" s="202"/>
      <c r="E1" s="202"/>
      <c r="F1" s="202"/>
      <c r="G1" s="202"/>
      <c r="H1" s="202"/>
      <c r="I1" s="202"/>
      <c r="J1" s="202"/>
      <c r="K1" s="202"/>
      <c r="L1" s="202"/>
      <c r="M1" s="202"/>
      <c r="N1" s="202"/>
    </row>
    <row r="2" spans="1:14" ht="16.5" customHeight="1">
      <c r="A2" s="6"/>
      <c r="B2" s="202"/>
      <c r="C2" s="202"/>
      <c r="D2" s="202"/>
      <c r="E2" s="202"/>
      <c r="F2" s="202"/>
      <c r="G2" s="202"/>
      <c r="H2" s="202"/>
      <c r="I2" s="202"/>
      <c r="J2" s="202"/>
      <c r="K2" s="202"/>
      <c r="L2" s="202"/>
      <c r="M2" s="202"/>
      <c r="N2" s="202"/>
    </row>
    <row r="3" spans="1:14" s="23" customFormat="1" ht="30" customHeight="1">
      <c r="A3" s="215" t="s">
        <v>145</v>
      </c>
      <c r="B3" s="215"/>
      <c r="C3" s="215"/>
      <c r="D3" s="215"/>
      <c r="E3" s="215"/>
      <c r="F3" s="215"/>
      <c r="G3" s="215"/>
      <c r="H3" s="215"/>
      <c r="I3" s="215"/>
      <c r="J3" s="215"/>
      <c r="K3" s="215"/>
      <c r="L3" s="215"/>
      <c r="M3" s="215"/>
      <c r="N3" s="215"/>
    </row>
    <row r="4" spans="1:14" s="23" customFormat="1" ht="15" customHeight="1">
      <c r="A4" s="215" t="s">
        <v>150</v>
      </c>
      <c r="B4" s="215"/>
      <c r="C4" s="215"/>
      <c r="D4" s="215"/>
      <c r="E4" s="215"/>
      <c r="F4" s="215"/>
      <c r="G4" s="215"/>
      <c r="H4" s="215"/>
      <c r="I4" s="215"/>
      <c r="J4" s="215"/>
      <c r="K4" s="215"/>
      <c r="L4" s="215"/>
      <c r="M4" s="215"/>
      <c r="N4" s="215"/>
    </row>
    <row r="5" spans="1:14" s="23" customFormat="1" ht="15" customHeight="1">
      <c r="A5" s="216" t="s">
        <v>164</v>
      </c>
      <c r="B5" s="216"/>
      <c r="C5" s="216"/>
      <c r="D5" s="216"/>
      <c r="E5" s="216"/>
      <c r="F5" s="216"/>
      <c r="G5" s="216"/>
      <c r="H5" s="216"/>
      <c r="I5" s="216"/>
      <c r="J5" s="216"/>
      <c r="K5" s="216"/>
      <c r="L5" s="216"/>
      <c r="M5" s="216"/>
      <c r="N5" s="216"/>
    </row>
    <row r="6" spans="1:14" s="23" customFormat="1" ht="15" customHeight="1">
      <c r="A6" s="215" t="s">
        <v>165</v>
      </c>
      <c r="B6" s="215"/>
      <c r="C6" s="215"/>
      <c r="D6" s="215"/>
      <c r="E6" s="215"/>
      <c r="F6" s="215"/>
      <c r="G6" s="215"/>
      <c r="H6" s="215"/>
      <c r="I6" s="215"/>
      <c r="J6" s="215"/>
      <c r="K6" s="215"/>
      <c r="L6" s="215"/>
      <c r="M6" s="215"/>
      <c r="N6" s="215"/>
    </row>
    <row r="7" spans="1:14" s="23" customFormat="1" ht="65.1" customHeight="1">
      <c r="A7" s="215" t="s">
        <v>153</v>
      </c>
      <c r="B7" s="215"/>
      <c r="C7" s="215"/>
      <c r="D7" s="215"/>
      <c r="E7" s="215"/>
      <c r="F7" s="215"/>
      <c r="G7" s="215"/>
      <c r="H7" s="215"/>
      <c r="I7" s="215"/>
      <c r="J7" s="215"/>
      <c r="K7" s="215"/>
      <c r="L7" s="215"/>
      <c r="M7" s="215"/>
      <c r="N7" s="215"/>
    </row>
    <row r="8" spans="1:14" s="23" customFormat="1" ht="15" customHeight="1">
      <c r="A8" s="215" t="s">
        <v>152</v>
      </c>
      <c r="B8" s="215"/>
      <c r="C8" s="215"/>
      <c r="D8" s="215"/>
      <c r="E8" s="215"/>
      <c r="F8" s="215"/>
      <c r="G8" s="215"/>
      <c r="H8" s="215"/>
      <c r="I8" s="215"/>
      <c r="J8" s="215"/>
      <c r="K8" s="215"/>
      <c r="L8" s="215"/>
      <c r="M8" s="215"/>
      <c r="N8" s="215"/>
    </row>
    <row r="9" spans="1:14" s="23" customFormat="1" ht="15" customHeight="1">
      <c r="A9" s="216" t="s">
        <v>166</v>
      </c>
      <c r="B9" s="216"/>
      <c r="C9" s="216"/>
      <c r="D9" s="216"/>
      <c r="E9" s="216"/>
      <c r="F9" s="216"/>
      <c r="G9" s="216"/>
      <c r="H9" s="216"/>
      <c r="I9" s="216"/>
      <c r="J9" s="216"/>
      <c r="K9" s="216"/>
      <c r="L9" s="216"/>
      <c r="M9" s="216"/>
      <c r="N9" s="216"/>
    </row>
    <row r="10" spans="1:14" s="10" customFormat="1" ht="18.75" customHeight="1">
      <c r="A10" s="8"/>
      <c r="B10" s="9"/>
      <c r="C10" s="9"/>
      <c r="D10" s="9"/>
      <c r="E10" s="9"/>
      <c r="F10" s="9"/>
      <c r="G10" s="9"/>
      <c r="H10" s="9"/>
      <c r="I10" s="9"/>
      <c r="J10" s="9"/>
      <c r="K10" s="9"/>
      <c r="L10" s="9"/>
      <c r="M10" s="9"/>
      <c r="N10" s="9"/>
    </row>
    <row r="11" spans="1:14" ht="15.6" customHeight="1">
      <c r="A11" s="184" t="s">
        <v>130</v>
      </c>
      <c r="B11" s="189" t="s">
        <v>131</v>
      </c>
      <c r="C11" s="189" t="s">
        <v>169</v>
      </c>
      <c r="D11" s="189" t="s">
        <v>170</v>
      </c>
      <c r="E11" s="189" t="s">
        <v>171</v>
      </c>
      <c r="F11" s="189" t="s">
        <v>172</v>
      </c>
      <c r="G11" s="199" t="s">
        <v>3</v>
      </c>
      <c r="H11" s="200"/>
      <c r="I11" s="200"/>
      <c r="J11" s="200"/>
      <c r="K11" s="200"/>
      <c r="L11" s="200"/>
      <c r="M11" s="200"/>
      <c r="N11" s="201"/>
    </row>
    <row r="12" spans="1:14" ht="33" customHeight="1">
      <c r="A12" s="211"/>
      <c r="B12" s="185"/>
      <c r="C12" s="185"/>
      <c r="D12" s="185"/>
      <c r="E12" s="185"/>
      <c r="F12" s="185"/>
      <c r="G12" s="191" t="s">
        <v>177</v>
      </c>
      <c r="H12" s="192"/>
      <c r="I12" s="203" t="s">
        <v>178</v>
      </c>
      <c r="J12" s="204"/>
      <c r="K12" s="205" t="s">
        <v>179</v>
      </c>
      <c r="L12" s="204"/>
      <c r="M12" s="205" t="s">
        <v>180</v>
      </c>
      <c r="N12" s="206"/>
    </row>
    <row r="13" spans="1:14" ht="37.5" customHeight="1">
      <c r="A13" s="212"/>
      <c r="B13" s="190"/>
      <c r="C13" s="190"/>
      <c r="D13" s="190"/>
      <c r="E13" s="190"/>
      <c r="F13" s="190"/>
      <c r="G13" s="11" t="s">
        <v>143</v>
      </c>
      <c r="H13" s="12" t="s">
        <v>181</v>
      </c>
      <c r="I13" s="13" t="s">
        <v>143</v>
      </c>
      <c r="J13" s="14" t="s">
        <v>181</v>
      </c>
      <c r="K13" s="15" t="s">
        <v>143</v>
      </c>
      <c r="L13" s="14" t="s">
        <v>181</v>
      </c>
      <c r="M13" s="15" t="s">
        <v>143</v>
      </c>
      <c r="N13" s="16" t="s">
        <v>4</v>
      </c>
    </row>
    <row r="14" spans="1:14" s="20" customFormat="1" ht="19.5" customHeight="1">
      <c r="A14" s="17"/>
      <c r="B14" s="18" t="s">
        <v>138</v>
      </c>
      <c r="C14" s="18"/>
      <c r="D14" s="18"/>
      <c r="E14" s="18"/>
      <c r="F14" s="18"/>
      <c r="G14" s="49">
        <v>609452.34</v>
      </c>
      <c r="H14" s="50">
        <v>736989.15</v>
      </c>
      <c r="I14" s="19"/>
      <c r="J14" s="19"/>
      <c r="K14" s="19"/>
      <c r="L14" s="19"/>
      <c r="M14" s="19"/>
      <c r="N14" s="19"/>
    </row>
    <row r="15" spans="1:14" s="23" customFormat="1" ht="16.5">
      <c r="A15" s="17"/>
      <c r="B15" s="21" t="s">
        <v>157</v>
      </c>
      <c r="C15" s="21"/>
      <c r="D15" s="21"/>
      <c r="E15" s="21"/>
      <c r="F15" s="21"/>
      <c r="G15" s="1"/>
      <c r="H15" s="50">
        <v>0</v>
      </c>
      <c r="I15" s="22"/>
      <c r="J15" s="22"/>
      <c r="K15" s="22"/>
      <c r="L15" s="22"/>
      <c r="M15" s="22"/>
      <c r="N15" s="22"/>
    </row>
    <row r="16" spans="1:14" s="23" customFormat="1" ht="16.5">
      <c r="A16" s="17"/>
      <c r="B16" s="24"/>
      <c r="C16" s="24"/>
      <c r="D16" s="24"/>
      <c r="E16" s="24"/>
      <c r="F16" s="24"/>
      <c r="G16" s="25"/>
      <c r="H16" s="25"/>
      <c r="I16" s="26"/>
      <c r="J16" s="26"/>
      <c r="K16" s="26"/>
      <c r="L16" s="26"/>
      <c r="M16" s="26"/>
      <c r="N16" s="26"/>
    </row>
    <row r="17" spans="1:14" s="23" customFormat="1" ht="15.75">
      <c r="A17" s="136" t="s">
        <v>7</v>
      </c>
      <c r="B17" s="137" t="s">
        <v>6</v>
      </c>
      <c r="C17" s="223"/>
      <c r="D17" s="223"/>
      <c r="E17" s="223"/>
      <c r="F17" s="229"/>
      <c r="G17" s="51">
        <v>77394.2</v>
      </c>
      <c r="H17" s="52">
        <f>SUM(H18:H23)</f>
        <v>56664.24</v>
      </c>
      <c r="I17" s="52">
        <v>227076.97</v>
      </c>
      <c r="J17" s="52">
        <f>SUM(J18:J23)</f>
        <v>120098.79</v>
      </c>
      <c r="K17" s="52">
        <v>447487.04</v>
      </c>
      <c r="L17" s="52">
        <f>SUM(L18:L23)</f>
        <v>375879.01</v>
      </c>
      <c r="M17" s="52">
        <v>675868.42</v>
      </c>
      <c r="N17" s="53">
        <f>SUM(N18:N23)</f>
        <v>726823.55</v>
      </c>
    </row>
    <row r="18" spans="1:14" s="23" customFormat="1" ht="15.75">
      <c r="A18" s="140"/>
      <c r="B18" s="217"/>
      <c r="C18" s="247" t="s">
        <v>187</v>
      </c>
      <c r="D18" s="247" t="s">
        <v>188</v>
      </c>
      <c r="E18" s="247" t="s">
        <v>189</v>
      </c>
      <c r="F18" s="249" t="s">
        <v>190</v>
      </c>
      <c r="G18" s="251"/>
      <c r="H18" s="254">
        <v>0</v>
      </c>
      <c r="I18" s="256"/>
      <c r="J18" s="254">
        <v>0</v>
      </c>
      <c r="K18" s="256"/>
      <c r="L18" s="254">
        <v>696</v>
      </c>
      <c r="M18" s="256"/>
      <c r="N18" s="259">
        <v>848.62</v>
      </c>
    </row>
    <row r="19" spans="1:14" s="23" customFormat="1" ht="15.75">
      <c r="A19" s="140"/>
      <c r="B19" s="217"/>
      <c r="C19" s="260" t="s">
        <v>191</v>
      </c>
      <c r="D19" s="260" t="s">
        <v>192</v>
      </c>
      <c r="E19" s="260" t="s">
        <v>193</v>
      </c>
      <c r="F19" s="261" t="s">
        <v>194</v>
      </c>
      <c r="G19" s="263"/>
      <c r="H19" s="265">
        <v>0</v>
      </c>
      <c r="I19" s="267"/>
      <c r="J19" s="265">
        <v>0</v>
      </c>
      <c r="K19" s="267"/>
      <c r="L19" s="265">
        <v>247</v>
      </c>
      <c r="M19" s="267"/>
      <c r="N19" s="269">
        <v>8247</v>
      </c>
    </row>
    <row r="20" spans="1:14" s="23" customFormat="1" ht="15.75">
      <c r="A20" s="140"/>
      <c r="B20" s="217"/>
      <c r="C20" s="260" t="s">
        <v>195</v>
      </c>
      <c r="D20" s="260" t="s">
        <v>192</v>
      </c>
      <c r="E20" s="260" t="s">
        <v>189</v>
      </c>
      <c r="F20" s="261" t="s">
        <v>196</v>
      </c>
      <c r="G20" s="263"/>
      <c r="H20" s="265">
        <v>36158.25</v>
      </c>
      <c r="I20" s="267"/>
      <c r="J20" s="265">
        <v>38997.66</v>
      </c>
      <c r="K20" s="267"/>
      <c r="L20" s="265">
        <v>129830.98</v>
      </c>
      <c r="M20" s="267"/>
      <c r="N20" s="269">
        <v>242500</v>
      </c>
    </row>
    <row r="21" spans="1:14" s="23" customFormat="1" ht="15.75">
      <c r="A21" s="140"/>
      <c r="B21" s="217"/>
      <c r="C21" s="260" t="s">
        <v>197</v>
      </c>
      <c r="D21" s="260" t="s">
        <v>198</v>
      </c>
      <c r="E21" s="260" t="s">
        <v>189</v>
      </c>
      <c r="F21" s="261" t="s">
        <v>190</v>
      </c>
      <c r="G21" s="263"/>
      <c r="H21" s="265">
        <v>14115.03</v>
      </c>
      <c r="I21" s="267"/>
      <c r="J21" s="265">
        <v>68718.39</v>
      </c>
      <c r="K21" s="267"/>
      <c r="L21" s="265">
        <v>142628.33</v>
      </c>
      <c r="M21" s="267"/>
      <c r="N21" s="269">
        <v>211900</v>
      </c>
    </row>
    <row r="22" spans="1:14" s="23" customFormat="1" ht="15.75">
      <c r="A22" s="140"/>
      <c r="B22" s="217"/>
      <c r="C22" s="260" t="s">
        <v>199</v>
      </c>
      <c r="D22" s="260" t="s">
        <v>200</v>
      </c>
      <c r="E22" s="260" t="s">
        <v>189</v>
      </c>
      <c r="F22" s="261" t="s">
        <v>194</v>
      </c>
      <c r="G22" s="263"/>
      <c r="H22" s="265">
        <v>0</v>
      </c>
      <c r="I22" s="267"/>
      <c r="J22" s="265">
        <v>0</v>
      </c>
      <c r="K22" s="267"/>
      <c r="L22" s="265">
        <v>0</v>
      </c>
      <c r="M22" s="267"/>
      <c r="N22" s="269">
        <v>48327.93</v>
      </c>
    </row>
    <row r="23" spans="1:14" s="23" customFormat="1" ht="15.75">
      <c r="A23" s="140"/>
      <c r="B23" s="217"/>
      <c r="C23" s="220" t="s">
        <v>201</v>
      </c>
      <c r="D23" s="220" t="s">
        <v>200</v>
      </c>
      <c r="E23" s="220" t="s">
        <v>189</v>
      </c>
      <c r="F23" s="226" t="s">
        <v>194</v>
      </c>
      <c r="G23" s="232"/>
      <c r="H23" s="238">
        <v>6390.96</v>
      </c>
      <c r="I23" s="236"/>
      <c r="J23" s="238">
        <v>12382.74</v>
      </c>
      <c r="K23" s="236"/>
      <c r="L23" s="238">
        <v>102476.7</v>
      </c>
      <c r="M23" s="236"/>
      <c r="N23" s="244">
        <v>215000</v>
      </c>
    </row>
    <row r="24" spans="1:14" ht="15">
      <c r="A24" s="140" t="s">
        <v>13</v>
      </c>
      <c r="B24" s="137" t="s">
        <v>12</v>
      </c>
      <c r="C24" s="222"/>
      <c r="D24" s="222"/>
      <c r="E24" s="222"/>
      <c r="F24" s="228"/>
      <c r="G24" s="58">
        <v>1955.2</v>
      </c>
      <c r="H24" s="60">
        <v>0</v>
      </c>
      <c r="I24" s="60">
        <v>129916.57</v>
      </c>
      <c r="J24" s="60">
        <v>0</v>
      </c>
      <c r="K24" s="60">
        <v>133395.31</v>
      </c>
      <c r="L24" s="60">
        <v>128242.77</v>
      </c>
      <c r="M24" s="60">
        <v>199322.8</v>
      </c>
      <c r="N24" s="61">
        <v>213422.67</v>
      </c>
    </row>
    <row r="25" spans="1:14" ht="15">
      <c r="A25" s="140"/>
      <c r="B25" s="217"/>
      <c r="C25" s="222" t="s">
        <v>202</v>
      </c>
      <c r="D25" s="222" t="s">
        <v>203</v>
      </c>
      <c r="E25" s="222" t="s">
        <v>189</v>
      </c>
      <c r="F25" s="228" t="s">
        <v>190</v>
      </c>
      <c r="G25" s="58"/>
      <c r="H25" s="67">
        <v>0</v>
      </c>
      <c r="I25" s="60"/>
      <c r="J25" s="67">
        <v>0</v>
      </c>
      <c r="K25" s="60"/>
      <c r="L25" s="67">
        <v>128242.77</v>
      </c>
      <c r="M25" s="60"/>
      <c r="N25" s="69">
        <v>213422.67</v>
      </c>
    </row>
    <row r="26" spans="1:14" ht="30">
      <c r="A26" s="143" t="s">
        <v>5</v>
      </c>
      <c r="B26" s="144" t="s">
        <v>136</v>
      </c>
      <c r="C26" s="221"/>
      <c r="D26" s="221"/>
      <c r="E26" s="221"/>
      <c r="F26" s="227"/>
      <c r="G26" s="62">
        <f>+G17+G24</f>
        <v>79349.4</v>
      </c>
      <c r="H26" s="63">
        <f>+H17+H24</f>
        <v>56664.24</v>
      </c>
      <c r="I26" s="63">
        <f>+I17+I24</f>
        <v>356993.54</v>
      </c>
      <c r="J26" s="63">
        <f>+J17+J24</f>
        <v>120098.79</v>
      </c>
      <c r="K26" s="63">
        <f>+K17+K24</f>
        <v>580882.35</v>
      </c>
      <c r="L26" s="63">
        <f>+L17+L24</f>
        <v>504121.78</v>
      </c>
      <c r="M26" s="63">
        <f>+M17+M24</f>
        <v>875191.22</v>
      </c>
      <c r="N26" s="64">
        <f>+N17+N24</f>
        <v>940246.22</v>
      </c>
    </row>
    <row r="27" spans="1:14" s="33" customFormat="1" ht="15">
      <c r="A27" s="140" t="s">
        <v>173</v>
      </c>
      <c r="B27" s="137" t="s">
        <v>14</v>
      </c>
      <c r="C27" s="246"/>
      <c r="D27" s="246"/>
      <c r="E27" s="246"/>
      <c r="F27" s="248"/>
      <c r="G27" s="65">
        <v>28262.36</v>
      </c>
      <c r="H27" s="67">
        <f>SUM(H28:H43)</f>
        <v>0</v>
      </c>
      <c r="I27" s="67">
        <v>62129.01</v>
      </c>
      <c r="J27" s="67">
        <f>SUM(J28:J43)</f>
        <v>12407.72</v>
      </c>
      <c r="K27" s="67">
        <v>64903.67</v>
      </c>
      <c r="L27" s="67">
        <f>SUM(L28:L43)</f>
        <v>27844.35</v>
      </c>
      <c r="M27" s="67">
        <v>90896.67</v>
      </c>
      <c r="N27" s="69">
        <f>SUM(N28:N43)</f>
        <v>136546.5</v>
      </c>
    </row>
    <row r="28" spans="1:14" s="33" customFormat="1" ht="15">
      <c r="A28" s="140"/>
      <c r="B28" s="217"/>
      <c r="C28" s="247" t="s">
        <v>204</v>
      </c>
      <c r="D28" s="247" t="s">
        <v>205</v>
      </c>
      <c r="E28" s="247" t="s">
        <v>206</v>
      </c>
      <c r="F28" s="249" t="s">
        <v>190</v>
      </c>
      <c r="G28" s="289"/>
      <c r="H28" s="292">
        <v>0</v>
      </c>
      <c r="I28" s="292"/>
      <c r="J28" s="292">
        <v>0</v>
      </c>
      <c r="K28" s="292"/>
      <c r="L28" s="292">
        <v>0</v>
      </c>
      <c r="M28" s="292"/>
      <c r="N28" s="295">
        <v>6967</v>
      </c>
    </row>
    <row r="29" spans="1:14" s="33" customFormat="1" ht="15">
      <c r="A29" s="140"/>
      <c r="B29" s="217"/>
      <c r="C29" s="260" t="s">
        <v>207</v>
      </c>
      <c r="D29" s="260" t="s">
        <v>205</v>
      </c>
      <c r="E29" s="260" t="s">
        <v>189</v>
      </c>
      <c r="F29" s="261" t="s">
        <v>194</v>
      </c>
      <c r="G29" s="297"/>
      <c r="H29" s="299">
        <v>0</v>
      </c>
      <c r="I29" s="299"/>
      <c r="J29" s="299">
        <v>0</v>
      </c>
      <c r="K29" s="299"/>
      <c r="L29" s="299">
        <v>1247.24</v>
      </c>
      <c r="M29" s="299"/>
      <c r="N29" s="301">
        <v>9100</v>
      </c>
    </row>
    <row r="30" spans="1:14" s="33" customFormat="1" ht="15">
      <c r="A30" s="140"/>
      <c r="B30" s="217"/>
      <c r="C30" s="260" t="s">
        <v>208</v>
      </c>
      <c r="D30" s="260" t="s">
        <v>205</v>
      </c>
      <c r="E30" s="260" t="s">
        <v>189</v>
      </c>
      <c r="F30" s="261" t="s">
        <v>194</v>
      </c>
      <c r="G30" s="297"/>
      <c r="H30" s="299">
        <v>0</v>
      </c>
      <c r="I30" s="299"/>
      <c r="J30" s="299">
        <v>0</v>
      </c>
      <c r="K30" s="299"/>
      <c r="L30" s="299">
        <v>2663.31</v>
      </c>
      <c r="M30" s="299"/>
      <c r="N30" s="301">
        <v>4013.31</v>
      </c>
    </row>
    <row r="31" spans="1:14" s="33" customFormat="1" ht="15">
      <c r="A31" s="140"/>
      <c r="B31" s="217"/>
      <c r="C31" s="260" t="s">
        <v>209</v>
      </c>
      <c r="D31" s="260" t="s">
        <v>205</v>
      </c>
      <c r="E31" s="260" t="s">
        <v>189</v>
      </c>
      <c r="F31" s="261" t="s">
        <v>194</v>
      </c>
      <c r="G31" s="297"/>
      <c r="H31" s="299">
        <v>0</v>
      </c>
      <c r="I31" s="299"/>
      <c r="J31" s="299">
        <v>12407.72</v>
      </c>
      <c r="K31" s="299"/>
      <c r="L31" s="299">
        <v>12407.72</v>
      </c>
      <c r="M31" s="299"/>
      <c r="N31" s="301">
        <v>12407.72</v>
      </c>
    </row>
    <row r="32" spans="1:14" s="33" customFormat="1" ht="15">
      <c r="A32" s="140"/>
      <c r="B32" s="217"/>
      <c r="C32" s="260" t="s">
        <v>210</v>
      </c>
      <c r="D32" s="260" t="s">
        <v>205</v>
      </c>
      <c r="E32" s="260" t="s">
        <v>206</v>
      </c>
      <c r="F32" s="261" t="s">
        <v>194</v>
      </c>
      <c r="G32" s="297"/>
      <c r="H32" s="299">
        <v>0</v>
      </c>
      <c r="I32" s="299"/>
      <c r="J32" s="299">
        <v>0</v>
      </c>
      <c r="K32" s="299"/>
      <c r="L32" s="299">
        <v>1623.86</v>
      </c>
      <c r="M32" s="299"/>
      <c r="N32" s="301">
        <v>2000</v>
      </c>
    </row>
    <row r="33" spans="1:14" s="33" customFormat="1" ht="15">
      <c r="A33" s="140"/>
      <c r="B33" s="217"/>
      <c r="C33" s="260" t="s">
        <v>211</v>
      </c>
      <c r="D33" s="260" t="s">
        <v>205</v>
      </c>
      <c r="E33" s="260" t="s">
        <v>206</v>
      </c>
      <c r="F33" s="261" t="s">
        <v>194</v>
      </c>
      <c r="G33" s="297"/>
      <c r="H33" s="299">
        <v>0</v>
      </c>
      <c r="I33" s="299"/>
      <c r="J33" s="299">
        <v>0</v>
      </c>
      <c r="K33" s="299"/>
      <c r="L33" s="299">
        <v>0</v>
      </c>
      <c r="M33" s="299"/>
      <c r="N33" s="301">
        <v>650</v>
      </c>
    </row>
    <row r="34" spans="1:14" s="33" customFormat="1" ht="15">
      <c r="A34" s="140"/>
      <c r="B34" s="217"/>
      <c r="C34" s="260" t="s">
        <v>212</v>
      </c>
      <c r="D34" s="260" t="s">
        <v>213</v>
      </c>
      <c r="E34" s="260" t="s">
        <v>189</v>
      </c>
      <c r="F34" s="261" t="s">
        <v>190</v>
      </c>
      <c r="G34" s="297"/>
      <c r="H34" s="299">
        <v>0</v>
      </c>
      <c r="I34" s="299"/>
      <c r="J34" s="299">
        <v>0</v>
      </c>
      <c r="K34" s="299"/>
      <c r="L34" s="299">
        <v>0</v>
      </c>
      <c r="M34" s="299"/>
      <c r="N34" s="301">
        <v>10566.29</v>
      </c>
    </row>
    <row r="35" spans="1:14" s="33" customFormat="1" ht="15">
      <c r="A35" s="140"/>
      <c r="B35" s="217"/>
      <c r="C35" s="260" t="s">
        <v>214</v>
      </c>
      <c r="D35" s="260" t="s">
        <v>213</v>
      </c>
      <c r="E35" s="260" t="s">
        <v>189</v>
      </c>
      <c r="F35" s="261" t="s">
        <v>194</v>
      </c>
      <c r="G35" s="297"/>
      <c r="H35" s="299">
        <v>0</v>
      </c>
      <c r="I35" s="299"/>
      <c r="J35" s="299">
        <v>0</v>
      </c>
      <c r="K35" s="299"/>
      <c r="L35" s="299">
        <v>0</v>
      </c>
      <c r="M35" s="299"/>
      <c r="N35" s="301">
        <v>30000</v>
      </c>
    </row>
    <row r="36" spans="1:14" s="33" customFormat="1" ht="15">
      <c r="A36" s="140"/>
      <c r="B36" s="217"/>
      <c r="C36" s="260" t="s">
        <v>215</v>
      </c>
      <c r="D36" s="260" t="s">
        <v>213</v>
      </c>
      <c r="E36" s="260" t="s">
        <v>216</v>
      </c>
      <c r="F36" s="261" t="s">
        <v>194</v>
      </c>
      <c r="G36" s="297"/>
      <c r="H36" s="299">
        <v>0</v>
      </c>
      <c r="I36" s="299"/>
      <c r="J36" s="299">
        <v>0</v>
      </c>
      <c r="K36" s="299"/>
      <c r="L36" s="299">
        <v>4167.02</v>
      </c>
      <c r="M36" s="299"/>
      <c r="N36" s="301">
        <v>6667.02</v>
      </c>
    </row>
    <row r="37" spans="1:14" s="33" customFormat="1" ht="15">
      <c r="A37" s="140"/>
      <c r="B37" s="217"/>
      <c r="C37" s="260" t="s">
        <v>217</v>
      </c>
      <c r="D37" s="260" t="s">
        <v>213</v>
      </c>
      <c r="E37" s="260" t="s">
        <v>218</v>
      </c>
      <c r="F37" s="261" t="s">
        <v>190</v>
      </c>
      <c r="G37" s="297"/>
      <c r="H37" s="299">
        <v>0</v>
      </c>
      <c r="I37" s="299"/>
      <c r="J37" s="299">
        <v>0</v>
      </c>
      <c r="K37" s="299"/>
      <c r="L37" s="299">
        <v>1346.16</v>
      </c>
      <c r="M37" s="299"/>
      <c r="N37" s="301">
        <v>1346.16</v>
      </c>
    </row>
    <row r="38" spans="1:14" s="33" customFormat="1" ht="15">
      <c r="A38" s="140"/>
      <c r="B38" s="217"/>
      <c r="C38" s="260" t="s">
        <v>219</v>
      </c>
      <c r="D38" s="260" t="s">
        <v>205</v>
      </c>
      <c r="E38" s="260" t="s">
        <v>189</v>
      </c>
      <c r="F38" s="261" t="s">
        <v>190</v>
      </c>
      <c r="G38" s="297"/>
      <c r="H38" s="299">
        <v>0</v>
      </c>
      <c r="I38" s="299"/>
      <c r="J38" s="299">
        <v>0</v>
      </c>
      <c r="K38" s="299"/>
      <c r="L38" s="299">
        <v>0</v>
      </c>
      <c r="M38" s="299"/>
      <c r="N38" s="301">
        <v>8300</v>
      </c>
    </row>
    <row r="39" spans="1:14" s="33" customFormat="1" ht="15">
      <c r="A39" s="140"/>
      <c r="B39" s="217"/>
      <c r="C39" s="260" t="s">
        <v>220</v>
      </c>
      <c r="D39" s="260" t="s">
        <v>205</v>
      </c>
      <c r="E39" s="260" t="s">
        <v>189</v>
      </c>
      <c r="F39" s="261" t="s">
        <v>196</v>
      </c>
      <c r="G39" s="297"/>
      <c r="H39" s="299">
        <v>0</v>
      </c>
      <c r="I39" s="299"/>
      <c r="J39" s="299">
        <v>0</v>
      </c>
      <c r="K39" s="299"/>
      <c r="L39" s="299">
        <v>4389.04</v>
      </c>
      <c r="M39" s="299"/>
      <c r="N39" s="301">
        <v>4400</v>
      </c>
    </row>
    <row r="40" spans="1:14" s="33" customFormat="1" ht="15">
      <c r="A40" s="140"/>
      <c r="B40" s="217"/>
      <c r="C40" s="260" t="s">
        <v>221</v>
      </c>
      <c r="D40" s="260" t="s">
        <v>205</v>
      </c>
      <c r="E40" s="260" t="s">
        <v>222</v>
      </c>
      <c r="F40" s="261" t="s">
        <v>194</v>
      </c>
      <c r="G40" s="297"/>
      <c r="H40" s="299">
        <v>0</v>
      </c>
      <c r="I40" s="299"/>
      <c r="J40" s="299">
        <v>0</v>
      </c>
      <c r="K40" s="299"/>
      <c r="L40" s="299">
        <v>0</v>
      </c>
      <c r="M40" s="299"/>
      <c r="N40" s="301">
        <v>13000</v>
      </c>
    </row>
    <row r="41" spans="1:14" s="33" customFormat="1" ht="15">
      <c r="A41" s="140"/>
      <c r="B41" s="217"/>
      <c r="C41" s="260" t="s">
        <v>223</v>
      </c>
      <c r="D41" s="260" t="s">
        <v>213</v>
      </c>
      <c r="E41" s="260" t="s">
        <v>224</v>
      </c>
      <c r="F41" s="261" t="s">
        <v>190</v>
      </c>
      <c r="G41" s="297"/>
      <c r="H41" s="299">
        <v>0</v>
      </c>
      <c r="I41" s="299"/>
      <c r="J41" s="299">
        <v>0</v>
      </c>
      <c r="K41" s="299"/>
      <c r="L41" s="299">
        <v>0</v>
      </c>
      <c r="M41" s="299"/>
      <c r="N41" s="301">
        <v>500</v>
      </c>
    </row>
    <row r="42" spans="1:14" s="33" customFormat="1" ht="15">
      <c r="A42" s="140"/>
      <c r="B42" s="217"/>
      <c r="C42" s="260" t="s">
        <v>225</v>
      </c>
      <c r="D42" s="260" t="s">
        <v>213</v>
      </c>
      <c r="E42" s="260" t="s">
        <v>189</v>
      </c>
      <c r="F42" s="261" t="s">
        <v>194</v>
      </c>
      <c r="G42" s="297"/>
      <c r="H42" s="299">
        <v>0</v>
      </c>
      <c r="I42" s="299"/>
      <c r="J42" s="299">
        <v>0</v>
      </c>
      <c r="K42" s="299"/>
      <c r="L42" s="299">
        <v>0</v>
      </c>
      <c r="M42" s="299"/>
      <c r="N42" s="301">
        <v>2900</v>
      </c>
    </row>
    <row r="43" spans="1:14" s="33" customFormat="1" ht="15">
      <c r="A43" s="140"/>
      <c r="B43" s="217"/>
      <c r="C43" s="220" t="s">
        <v>226</v>
      </c>
      <c r="D43" s="220" t="s">
        <v>205</v>
      </c>
      <c r="E43" s="220" t="s">
        <v>206</v>
      </c>
      <c r="F43" s="226" t="s">
        <v>194</v>
      </c>
      <c r="G43" s="288"/>
      <c r="H43" s="278">
        <v>0</v>
      </c>
      <c r="I43" s="278"/>
      <c r="J43" s="278">
        <v>0</v>
      </c>
      <c r="K43" s="278"/>
      <c r="L43" s="278">
        <v>0</v>
      </c>
      <c r="M43" s="278"/>
      <c r="N43" s="283">
        <v>23729</v>
      </c>
    </row>
    <row r="44" spans="1:14" ht="15">
      <c r="A44" s="143" t="s">
        <v>15</v>
      </c>
      <c r="B44" s="145" t="s">
        <v>135</v>
      </c>
      <c r="C44" s="221"/>
      <c r="D44" s="221"/>
      <c r="E44" s="221"/>
      <c r="F44" s="227"/>
      <c r="G44" s="62">
        <f>+G27</f>
        <v>28262.36</v>
      </c>
      <c r="H44" s="63">
        <f>+H27</f>
        <v>0</v>
      </c>
      <c r="I44" s="63">
        <f>+I27</f>
        <v>62129.01</v>
      </c>
      <c r="J44" s="63">
        <f>+J27</f>
        <v>12407.72</v>
      </c>
      <c r="K44" s="63">
        <f>+K27</f>
        <v>64903.67</v>
      </c>
      <c r="L44" s="63">
        <f>+L27</f>
        <v>27844.35</v>
      </c>
      <c r="M44" s="63">
        <f>+M27</f>
        <v>90896.67</v>
      </c>
      <c r="N44" s="64">
        <f>+N27</f>
        <v>136546.5</v>
      </c>
    </row>
    <row r="45" spans="1:14" ht="15">
      <c r="A45" s="140" t="s">
        <v>22</v>
      </c>
      <c r="B45" s="146" t="s">
        <v>21</v>
      </c>
      <c r="C45" s="246"/>
      <c r="D45" s="246"/>
      <c r="E45" s="246"/>
      <c r="F45" s="248"/>
      <c r="G45" s="65">
        <v>40014.84</v>
      </c>
      <c r="H45" s="67">
        <f>SUM(H46:H62)</f>
        <v>17964.42</v>
      </c>
      <c r="I45" s="67">
        <v>81811.2</v>
      </c>
      <c r="J45" s="67">
        <f>SUM(J46:J62)</f>
        <v>43009.9</v>
      </c>
      <c r="K45" s="67">
        <v>102447.79</v>
      </c>
      <c r="L45" s="67">
        <f>SUM(L46:L62)</f>
        <v>70273.76</v>
      </c>
      <c r="M45" s="67">
        <v>134841.18</v>
      </c>
      <c r="N45" s="69">
        <f>SUM(N46:N62)</f>
        <v>121101.1</v>
      </c>
    </row>
    <row r="46" spans="1:14" ht="15">
      <c r="A46" s="140"/>
      <c r="B46" s="302"/>
      <c r="C46" s="247" t="s">
        <v>227</v>
      </c>
      <c r="D46" s="247" t="s">
        <v>228</v>
      </c>
      <c r="E46" s="247" t="s">
        <v>189</v>
      </c>
      <c r="F46" s="249" t="s">
        <v>190</v>
      </c>
      <c r="G46" s="289"/>
      <c r="H46" s="292">
        <v>0</v>
      </c>
      <c r="I46" s="292"/>
      <c r="J46" s="292">
        <v>0</v>
      </c>
      <c r="K46" s="292"/>
      <c r="L46" s="292">
        <v>44.98</v>
      </c>
      <c r="M46" s="292"/>
      <c r="N46" s="295">
        <v>500</v>
      </c>
    </row>
    <row r="47" spans="1:14" ht="15">
      <c r="A47" s="140"/>
      <c r="B47" s="302"/>
      <c r="C47" s="260" t="s">
        <v>229</v>
      </c>
      <c r="D47" s="260" t="s">
        <v>230</v>
      </c>
      <c r="E47" s="260" t="s">
        <v>231</v>
      </c>
      <c r="F47" s="261" t="s">
        <v>190</v>
      </c>
      <c r="G47" s="297"/>
      <c r="H47" s="299">
        <v>661</v>
      </c>
      <c r="I47" s="299"/>
      <c r="J47" s="299">
        <v>8268.07</v>
      </c>
      <c r="K47" s="299"/>
      <c r="L47" s="299">
        <v>9094.07</v>
      </c>
      <c r="M47" s="299"/>
      <c r="N47" s="301">
        <v>12000</v>
      </c>
    </row>
    <row r="48" spans="1:14" ht="15">
      <c r="A48" s="140"/>
      <c r="B48" s="302"/>
      <c r="C48" s="260" t="s">
        <v>232</v>
      </c>
      <c r="D48" s="260" t="s">
        <v>228</v>
      </c>
      <c r="E48" s="260" t="s">
        <v>189</v>
      </c>
      <c r="F48" s="261" t="s">
        <v>190</v>
      </c>
      <c r="G48" s="297"/>
      <c r="H48" s="299">
        <v>659</v>
      </c>
      <c r="I48" s="299"/>
      <c r="J48" s="299">
        <v>1413</v>
      </c>
      <c r="K48" s="299"/>
      <c r="L48" s="299">
        <v>2229</v>
      </c>
      <c r="M48" s="299"/>
      <c r="N48" s="301">
        <v>5000</v>
      </c>
    </row>
    <row r="49" spans="1:14" ht="15">
      <c r="A49" s="140"/>
      <c r="B49" s="302"/>
      <c r="C49" s="260" t="s">
        <v>233</v>
      </c>
      <c r="D49" s="260" t="s">
        <v>228</v>
      </c>
      <c r="E49" s="260" t="s">
        <v>234</v>
      </c>
      <c r="F49" s="261" t="s">
        <v>190</v>
      </c>
      <c r="G49" s="297"/>
      <c r="H49" s="299">
        <v>0</v>
      </c>
      <c r="I49" s="299"/>
      <c r="J49" s="299">
        <v>0</v>
      </c>
      <c r="K49" s="299"/>
      <c r="L49" s="299">
        <v>0</v>
      </c>
      <c r="M49" s="299"/>
      <c r="N49" s="301">
        <v>1500</v>
      </c>
    </row>
    <row r="50" spans="1:14" ht="15">
      <c r="A50" s="140"/>
      <c r="B50" s="302"/>
      <c r="C50" s="260" t="s">
        <v>235</v>
      </c>
      <c r="D50" s="260" t="s">
        <v>228</v>
      </c>
      <c r="E50" s="260" t="s">
        <v>236</v>
      </c>
      <c r="F50" s="261" t="s">
        <v>190</v>
      </c>
      <c r="G50" s="297"/>
      <c r="H50" s="299">
        <v>189.8</v>
      </c>
      <c r="I50" s="299"/>
      <c r="J50" s="299">
        <v>554.24</v>
      </c>
      <c r="K50" s="299"/>
      <c r="L50" s="299">
        <v>984.96</v>
      </c>
      <c r="M50" s="299"/>
      <c r="N50" s="301">
        <v>1450</v>
      </c>
    </row>
    <row r="51" spans="1:14" ht="15">
      <c r="A51" s="140"/>
      <c r="B51" s="302"/>
      <c r="C51" s="260" t="s">
        <v>237</v>
      </c>
      <c r="D51" s="260" t="s">
        <v>228</v>
      </c>
      <c r="E51" s="260" t="s">
        <v>234</v>
      </c>
      <c r="F51" s="261" t="s">
        <v>190</v>
      </c>
      <c r="G51" s="297"/>
      <c r="H51" s="299">
        <v>2.1</v>
      </c>
      <c r="I51" s="299"/>
      <c r="J51" s="299">
        <v>4.65</v>
      </c>
      <c r="K51" s="299"/>
      <c r="L51" s="299">
        <v>7.8</v>
      </c>
      <c r="M51" s="299"/>
      <c r="N51" s="301">
        <v>50</v>
      </c>
    </row>
    <row r="52" spans="1:14" ht="15">
      <c r="A52" s="140"/>
      <c r="B52" s="302"/>
      <c r="C52" s="260" t="s">
        <v>238</v>
      </c>
      <c r="D52" s="260" t="s">
        <v>228</v>
      </c>
      <c r="E52" s="260" t="s">
        <v>239</v>
      </c>
      <c r="F52" s="261" t="s">
        <v>190</v>
      </c>
      <c r="G52" s="297"/>
      <c r="H52" s="299">
        <v>0</v>
      </c>
      <c r="I52" s="299"/>
      <c r="J52" s="299">
        <v>0</v>
      </c>
      <c r="K52" s="299"/>
      <c r="L52" s="299">
        <v>247.1</v>
      </c>
      <c r="M52" s="299"/>
      <c r="N52" s="301">
        <v>247.1</v>
      </c>
    </row>
    <row r="53" spans="1:14" ht="15">
      <c r="A53" s="140"/>
      <c r="B53" s="302"/>
      <c r="C53" s="260" t="s">
        <v>240</v>
      </c>
      <c r="D53" s="260" t="s">
        <v>228</v>
      </c>
      <c r="E53" s="260" t="s">
        <v>241</v>
      </c>
      <c r="F53" s="261" t="s">
        <v>190</v>
      </c>
      <c r="G53" s="297"/>
      <c r="H53" s="299">
        <v>12133</v>
      </c>
      <c r="I53" s="299"/>
      <c r="J53" s="299">
        <v>23835.9</v>
      </c>
      <c r="K53" s="299"/>
      <c r="L53" s="299">
        <v>31467</v>
      </c>
      <c r="M53" s="299"/>
      <c r="N53" s="301">
        <v>50000</v>
      </c>
    </row>
    <row r="54" spans="1:14" ht="15">
      <c r="A54" s="140"/>
      <c r="B54" s="302"/>
      <c r="C54" s="260" t="s">
        <v>242</v>
      </c>
      <c r="D54" s="260" t="s">
        <v>228</v>
      </c>
      <c r="E54" s="260" t="s">
        <v>243</v>
      </c>
      <c r="F54" s="261" t="s">
        <v>190</v>
      </c>
      <c r="G54" s="297"/>
      <c r="H54" s="299">
        <v>1130</v>
      </c>
      <c r="I54" s="299"/>
      <c r="J54" s="299">
        <v>2865</v>
      </c>
      <c r="K54" s="299"/>
      <c r="L54" s="299">
        <v>4460</v>
      </c>
      <c r="M54" s="299"/>
      <c r="N54" s="301">
        <v>11300</v>
      </c>
    </row>
    <row r="55" spans="1:14" ht="15">
      <c r="A55" s="140"/>
      <c r="B55" s="302"/>
      <c r="C55" s="260" t="s">
        <v>244</v>
      </c>
      <c r="D55" s="260" t="s">
        <v>230</v>
      </c>
      <c r="E55" s="260" t="s">
        <v>189</v>
      </c>
      <c r="F55" s="261" t="s">
        <v>196</v>
      </c>
      <c r="G55" s="297"/>
      <c r="H55" s="299">
        <v>0</v>
      </c>
      <c r="I55" s="299"/>
      <c r="J55" s="299">
        <v>0</v>
      </c>
      <c r="K55" s="299"/>
      <c r="L55" s="299">
        <v>1000</v>
      </c>
      <c r="M55" s="299"/>
      <c r="N55" s="301">
        <v>2000</v>
      </c>
    </row>
    <row r="56" spans="1:14" ht="15">
      <c r="A56" s="140"/>
      <c r="B56" s="302"/>
      <c r="C56" s="260" t="s">
        <v>245</v>
      </c>
      <c r="D56" s="260" t="s">
        <v>228</v>
      </c>
      <c r="E56" s="260" t="s">
        <v>189</v>
      </c>
      <c r="F56" s="261" t="s">
        <v>190</v>
      </c>
      <c r="G56" s="297"/>
      <c r="H56" s="299">
        <v>660</v>
      </c>
      <c r="I56" s="299"/>
      <c r="J56" s="299">
        <v>810</v>
      </c>
      <c r="K56" s="299"/>
      <c r="L56" s="299">
        <v>1366.29</v>
      </c>
      <c r="M56" s="299"/>
      <c r="N56" s="301">
        <v>3500</v>
      </c>
    </row>
    <row r="57" spans="1:14" ht="15">
      <c r="A57" s="140"/>
      <c r="B57" s="302"/>
      <c r="C57" s="260" t="s">
        <v>246</v>
      </c>
      <c r="D57" s="260" t="s">
        <v>247</v>
      </c>
      <c r="E57" s="260" t="s">
        <v>189</v>
      </c>
      <c r="F57" s="261" t="s">
        <v>190</v>
      </c>
      <c r="G57" s="297"/>
      <c r="H57" s="299">
        <v>0</v>
      </c>
      <c r="I57" s="299"/>
      <c r="J57" s="299">
        <v>0</v>
      </c>
      <c r="K57" s="299"/>
      <c r="L57" s="299">
        <v>0</v>
      </c>
      <c r="M57" s="299"/>
      <c r="N57" s="301">
        <v>2500</v>
      </c>
    </row>
    <row r="58" spans="1:14" ht="15">
      <c r="A58" s="140"/>
      <c r="B58" s="302"/>
      <c r="C58" s="260" t="s">
        <v>248</v>
      </c>
      <c r="D58" s="260" t="s">
        <v>249</v>
      </c>
      <c r="E58" s="260" t="s">
        <v>189</v>
      </c>
      <c r="F58" s="261" t="s">
        <v>190</v>
      </c>
      <c r="G58" s="297"/>
      <c r="H58" s="299">
        <v>909.52</v>
      </c>
      <c r="I58" s="299"/>
      <c r="J58" s="299">
        <v>1819.04</v>
      </c>
      <c r="K58" s="299"/>
      <c r="L58" s="299">
        <v>2728.56</v>
      </c>
      <c r="M58" s="299"/>
      <c r="N58" s="301">
        <v>3650</v>
      </c>
    </row>
    <row r="59" spans="1:14" ht="15">
      <c r="A59" s="140"/>
      <c r="B59" s="302"/>
      <c r="C59" s="260" t="s">
        <v>250</v>
      </c>
      <c r="D59" s="260" t="s">
        <v>249</v>
      </c>
      <c r="E59" s="260" t="s">
        <v>189</v>
      </c>
      <c r="F59" s="261" t="s">
        <v>190</v>
      </c>
      <c r="G59" s="297"/>
      <c r="H59" s="299">
        <v>1500</v>
      </c>
      <c r="I59" s="299"/>
      <c r="J59" s="299">
        <v>2500</v>
      </c>
      <c r="K59" s="299"/>
      <c r="L59" s="299">
        <v>4500</v>
      </c>
      <c r="M59" s="299"/>
      <c r="N59" s="301">
        <v>7000</v>
      </c>
    </row>
    <row r="60" spans="1:14" ht="15">
      <c r="A60" s="140"/>
      <c r="B60" s="302"/>
      <c r="C60" s="260" t="s">
        <v>251</v>
      </c>
      <c r="D60" s="260" t="s">
        <v>249</v>
      </c>
      <c r="E60" s="260" t="s">
        <v>252</v>
      </c>
      <c r="F60" s="261" t="s">
        <v>196</v>
      </c>
      <c r="G60" s="297"/>
      <c r="H60" s="299">
        <v>0</v>
      </c>
      <c r="I60" s="299"/>
      <c r="J60" s="299">
        <v>0</v>
      </c>
      <c r="K60" s="299"/>
      <c r="L60" s="299">
        <v>0</v>
      </c>
      <c r="M60" s="299"/>
      <c r="N60" s="301">
        <v>2000</v>
      </c>
    </row>
    <row r="61" spans="1:14" ht="15">
      <c r="A61" s="140"/>
      <c r="B61" s="302"/>
      <c r="C61" s="260" t="s">
        <v>253</v>
      </c>
      <c r="D61" s="260" t="s">
        <v>249</v>
      </c>
      <c r="E61" s="260" t="s">
        <v>189</v>
      </c>
      <c r="F61" s="261" t="s">
        <v>190</v>
      </c>
      <c r="G61" s="297"/>
      <c r="H61" s="299">
        <v>120</v>
      </c>
      <c r="I61" s="299"/>
      <c r="J61" s="299">
        <v>940</v>
      </c>
      <c r="K61" s="299"/>
      <c r="L61" s="299">
        <v>1540</v>
      </c>
      <c r="M61" s="299"/>
      <c r="N61" s="301">
        <v>2500</v>
      </c>
    </row>
    <row r="62" spans="1:14" ht="15">
      <c r="A62" s="140"/>
      <c r="B62" s="302"/>
      <c r="C62" s="220" t="s">
        <v>254</v>
      </c>
      <c r="D62" s="220" t="s">
        <v>230</v>
      </c>
      <c r="E62" s="220" t="s">
        <v>189</v>
      </c>
      <c r="F62" s="226" t="s">
        <v>196</v>
      </c>
      <c r="G62" s="288"/>
      <c r="H62" s="278">
        <v>0</v>
      </c>
      <c r="I62" s="278"/>
      <c r="J62" s="278">
        <v>0</v>
      </c>
      <c r="K62" s="278"/>
      <c r="L62" s="278">
        <v>10604</v>
      </c>
      <c r="M62" s="278"/>
      <c r="N62" s="283">
        <v>15904</v>
      </c>
    </row>
    <row r="63" spans="1:14" ht="30">
      <c r="A63" s="140" t="s">
        <v>24</v>
      </c>
      <c r="B63" s="146" t="s">
        <v>23</v>
      </c>
      <c r="C63" s="222"/>
      <c r="D63" s="222"/>
      <c r="E63" s="222"/>
      <c r="F63" s="228"/>
      <c r="G63" s="65"/>
      <c r="H63" s="67">
        <v>500</v>
      </c>
      <c r="I63" s="67"/>
      <c r="J63" s="67">
        <v>500</v>
      </c>
      <c r="K63" s="67"/>
      <c r="L63" s="67">
        <v>537.49</v>
      </c>
      <c r="M63" s="67">
        <v>50</v>
      </c>
      <c r="N63" s="69">
        <v>2139.89</v>
      </c>
    </row>
    <row r="64" spans="1:14" ht="30">
      <c r="A64" s="140"/>
      <c r="B64" s="302"/>
      <c r="C64" s="222" t="s">
        <v>255</v>
      </c>
      <c r="D64" s="222" t="s">
        <v>256</v>
      </c>
      <c r="E64" s="222" t="s">
        <v>189</v>
      </c>
      <c r="F64" s="228" t="s">
        <v>190</v>
      </c>
      <c r="G64" s="65"/>
      <c r="H64" s="67">
        <v>500</v>
      </c>
      <c r="I64" s="67"/>
      <c r="J64" s="67">
        <v>500</v>
      </c>
      <c r="K64" s="67"/>
      <c r="L64" s="67">
        <v>537.49</v>
      </c>
      <c r="M64" s="67"/>
      <c r="N64" s="69">
        <v>2139.89</v>
      </c>
    </row>
    <row r="65" spans="1:14" ht="15">
      <c r="A65" s="140" t="s">
        <v>26</v>
      </c>
      <c r="B65" s="137" t="s">
        <v>25</v>
      </c>
      <c r="C65" s="222"/>
      <c r="D65" s="222"/>
      <c r="E65" s="222"/>
      <c r="F65" s="228"/>
      <c r="G65" s="65">
        <v>0.18</v>
      </c>
      <c r="H65" s="67">
        <v>0.3</v>
      </c>
      <c r="I65" s="67">
        <v>0.18</v>
      </c>
      <c r="J65" s="67">
        <v>0.3</v>
      </c>
      <c r="K65" s="67">
        <v>0.18</v>
      </c>
      <c r="L65" s="67">
        <v>0.3</v>
      </c>
      <c r="M65" s="67">
        <v>1.8</v>
      </c>
      <c r="N65" s="69">
        <v>0.3</v>
      </c>
    </row>
    <row r="66" spans="1:14" ht="15">
      <c r="A66" s="140"/>
      <c r="B66" s="217"/>
      <c r="C66" s="222" t="s">
        <v>257</v>
      </c>
      <c r="D66" s="222" t="s">
        <v>258</v>
      </c>
      <c r="E66" s="222" t="s">
        <v>189</v>
      </c>
      <c r="F66" s="228" t="s">
        <v>194</v>
      </c>
      <c r="G66" s="65"/>
      <c r="H66" s="67">
        <v>0.3</v>
      </c>
      <c r="I66" s="67"/>
      <c r="J66" s="67">
        <v>0.3</v>
      </c>
      <c r="K66" s="67"/>
      <c r="L66" s="67">
        <v>0.3</v>
      </c>
      <c r="M66" s="67"/>
      <c r="N66" s="69">
        <v>0.3</v>
      </c>
    </row>
    <row r="67" spans="1:14" ht="15">
      <c r="A67" s="140" t="s">
        <v>28</v>
      </c>
      <c r="B67" s="137" t="s">
        <v>27</v>
      </c>
      <c r="C67" s="221"/>
      <c r="D67" s="221"/>
      <c r="E67" s="221"/>
      <c r="F67" s="227"/>
      <c r="G67" s="70"/>
      <c r="H67" s="72"/>
      <c r="I67" s="72"/>
      <c r="J67" s="72"/>
      <c r="K67" s="72"/>
      <c r="L67" s="72"/>
      <c r="M67" s="72"/>
      <c r="N67" s="74"/>
    </row>
    <row r="68" spans="1:14" ht="15">
      <c r="A68" s="140" t="s">
        <v>30</v>
      </c>
      <c r="B68" s="137" t="s">
        <v>29</v>
      </c>
      <c r="C68" s="246"/>
      <c r="D68" s="246"/>
      <c r="E68" s="246"/>
      <c r="F68" s="248"/>
      <c r="G68" s="70">
        <v>7667.42</v>
      </c>
      <c r="H68" s="72">
        <f>SUM(H69:H76)</f>
        <v>4602.31</v>
      </c>
      <c r="I68" s="72">
        <v>17928.13</v>
      </c>
      <c r="J68" s="72">
        <f>SUM(J69:J76)</f>
        <v>8168.68</v>
      </c>
      <c r="K68" s="72">
        <v>21862.48</v>
      </c>
      <c r="L68" s="72">
        <f>SUM(L69:L76)</f>
        <v>17371.35</v>
      </c>
      <c r="M68" s="72">
        <v>27729.87</v>
      </c>
      <c r="N68" s="74">
        <f>SUM(N69:N76)</f>
        <v>46084.92</v>
      </c>
    </row>
    <row r="69" spans="1:14" ht="15">
      <c r="A69" s="140"/>
      <c r="B69" s="217"/>
      <c r="C69" s="247" t="s">
        <v>259</v>
      </c>
      <c r="D69" s="247" t="s">
        <v>260</v>
      </c>
      <c r="E69" s="247" t="s">
        <v>189</v>
      </c>
      <c r="F69" s="249" t="s">
        <v>196</v>
      </c>
      <c r="G69" s="305"/>
      <c r="H69" s="318">
        <v>0</v>
      </c>
      <c r="I69" s="308"/>
      <c r="J69" s="318">
        <v>0</v>
      </c>
      <c r="K69" s="308"/>
      <c r="L69" s="318">
        <v>0</v>
      </c>
      <c r="M69" s="308"/>
      <c r="N69" s="321">
        <v>600</v>
      </c>
    </row>
    <row r="70" spans="1:14" ht="15">
      <c r="A70" s="140"/>
      <c r="B70" s="217"/>
      <c r="C70" s="260" t="s">
        <v>261</v>
      </c>
      <c r="D70" s="260" t="s">
        <v>262</v>
      </c>
      <c r="E70" s="260" t="s">
        <v>263</v>
      </c>
      <c r="F70" s="261" t="s">
        <v>194</v>
      </c>
      <c r="G70" s="323"/>
      <c r="H70" s="325">
        <v>3526.79</v>
      </c>
      <c r="I70" s="327"/>
      <c r="J70" s="325">
        <v>6387.83</v>
      </c>
      <c r="K70" s="327"/>
      <c r="L70" s="325">
        <v>7299.16</v>
      </c>
      <c r="M70" s="327"/>
      <c r="N70" s="329">
        <v>10111.33</v>
      </c>
    </row>
    <row r="71" spans="1:14" ht="15">
      <c r="A71" s="140"/>
      <c r="B71" s="217"/>
      <c r="C71" s="260" t="s">
        <v>264</v>
      </c>
      <c r="D71" s="260" t="s">
        <v>262</v>
      </c>
      <c r="E71" s="260" t="s">
        <v>189</v>
      </c>
      <c r="F71" s="261" t="s">
        <v>190</v>
      </c>
      <c r="G71" s="323"/>
      <c r="H71" s="325">
        <v>23.52</v>
      </c>
      <c r="I71" s="327"/>
      <c r="J71" s="325">
        <v>50.57</v>
      </c>
      <c r="K71" s="327"/>
      <c r="L71" s="325">
        <v>165.93</v>
      </c>
      <c r="M71" s="327"/>
      <c r="N71" s="329">
        <v>669.48</v>
      </c>
    </row>
    <row r="72" spans="1:14" ht="15">
      <c r="A72" s="140"/>
      <c r="B72" s="217"/>
      <c r="C72" s="260" t="s">
        <v>265</v>
      </c>
      <c r="D72" s="260" t="s">
        <v>260</v>
      </c>
      <c r="E72" s="260" t="s">
        <v>266</v>
      </c>
      <c r="F72" s="261" t="s">
        <v>194</v>
      </c>
      <c r="G72" s="323"/>
      <c r="H72" s="325">
        <v>1052</v>
      </c>
      <c r="I72" s="327"/>
      <c r="J72" s="325">
        <v>1052</v>
      </c>
      <c r="K72" s="327"/>
      <c r="L72" s="325">
        <v>1052</v>
      </c>
      <c r="M72" s="327"/>
      <c r="N72" s="329">
        <v>1052</v>
      </c>
    </row>
    <row r="73" spans="1:14" ht="15">
      <c r="A73" s="140"/>
      <c r="B73" s="217"/>
      <c r="C73" s="260" t="s">
        <v>267</v>
      </c>
      <c r="D73" s="260" t="s">
        <v>262</v>
      </c>
      <c r="E73" s="260" t="s">
        <v>189</v>
      </c>
      <c r="F73" s="261" t="s">
        <v>196</v>
      </c>
      <c r="G73" s="323"/>
      <c r="H73" s="325">
        <v>0</v>
      </c>
      <c r="I73" s="327"/>
      <c r="J73" s="325">
        <v>0</v>
      </c>
      <c r="K73" s="327"/>
      <c r="L73" s="325">
        <v>2732.19</v>
      </c>
      <c r="M73" s="327"/>
      <c r="N73" s="329">
        <v>13106.13</v>
      </c>
    </row>
    <row r="74" spans="1:14" ht="15">
      <c r="A74" s="140"/>
      <c r="B74" s="217"/>
      <c r="C74" s="260" t="s">
        <v>268</v>
      </c>
      <c r="D74" s="260" t="s">
        <v>260</v>
      </c>
      <c r="E74" s="260" t="s">
        <v>189</v>
      </c>
      <c r="F74" s="261" t="s">
        <v>196</v>
      </c>
      <c r="G74" s="323"/>
      <c r="H74" s="325">
        <v>0</v>
      </c>
      <c r="I74" s="327"/>
      <c r="J74" s="325">
        <v>0</v>
      </c>
      <c r="K74" s="327"/>
      <c r="L74" s="325">
        <v>3468.99</v>
      </c>
      <c r="M74" s="327"/>
      <c r="N74" s="329">
        <v>5200</v>
      </c>
    </row>
    <row r="75" spans="1:14" ht="15">
      <c r="A75" s="140"/>
      <c r="B75" s="217"/>
      <c r="C75" s="260" t="s">
        <v>269</v>
      </c>
      <c r="D75" s="260" t="s">
        <v>260</v>
      </c>
      <c r="E75" s="260" t="s">
        <v>189</v>
      </c>
      <c r="F75" s="261" t="s">
        <v>196</v>
      </c>
      <c r="G75" s="323"/>
      <c r="H75" s="325">
        <v>0</v>
      </c>
      <c r="I75" s="327"/>
      <c r="J75" s="325">
        <v>0</v>
      </c>
      <c r="K75" s="327"/>
      <c r="L75" s="325">
        <v>0</v>
      </c>
      <c r="M75" s="327"/>
      <c r="N75" s="329">
        <v>5345.98</v>
      </c>
    </row>
    <row r="76" spans="1:14" ht="15">
      <c r="A76" s="140"/>
      <c r="B76" s="217"/>
      <c r="C76" s="220" t="s">
        <v>270</v>
      </c>
      <c r="D76" s="220" t="s">
        <v>262</v>
      </c>
      <c r="E76" s="220" t="s">
        <v>189</v>
      </c>
      <c r="F76" s="226" t="s">
        <v>190</v>
      </c>
      <c r="G76" s="304"/>
      <c r="H76" s="309">
        <v>0</v>
      </c>
      <c r="I76" s="307"/>
      <c r="J76" s="309">
        <v>678.28</v>
      </c>
      <c r="K76" s="307"/>
      <c r="L76" s="309">
        <v>2653.08</v>
      </c>
      <c r="M76" s="307"/>
      <c r="N76" s="314">
        <v>10000</v>
      </c>
    </row>
    <row r="77" spans="1:14" ht="15">
      <c r="A77" s="143" t="s">
        <v>20</v>
      </c>
      <c r="B77" s="145" t="s">
        <v>119</v>
      </c>
      <c r="C77" s="221"/>
      <c r="D77" s="221"/>
      <c r="E77" s="221"/>
      <c r="F77" s="227"/>
      <c r="G77" s="62">
        <f>+G68+G67+G65+G63+G45</f>
        <v>47682.44</v>
      </c>
      <c r="H77" s="63">
        <f>+H68+H67+H65+H63+H45</f>
        <v>23067.03</v>
      </c>
      <c r="I77" s="63">
        <f>+I68+I67+I65+I63+I45</f>
        <v>99739.51</v>
      </c>
      <c r="J77" s="63">
        <f>+J68+J67+J65+J63+J45</f>
        <v>51678.88</v>
      </c>
      <c r="K77" s="63">
        <f>+K68+K67+K65+K63+K45</f>
        <v>124310.45</v>
      </c>
      <c r="L77" s="63">
        <f>+L68+L67+L65+L63+L45</f>
        <v>88182.9</v>
      </c>
      <c r="M77" s="63">
        <f>+M68+M67+M65+M63+M45</f>
        <v>162622.85</v>
      </c>
      <c r="N77" s="64">
        <f>+N68+N67+N65+N63+N45</f>
        <v>169326.21</v>
      </c>
    </row>
    <row r="78" spans="1:14" ht="15">
      <c r="A78" s="140" t="s">
        <v>33</v>
      </c>
      <c r="B78" s="137" t="s">
        <v>32</v>
      </c>
      <c r="C78" s="141"/>
      <c r="D78" s="141"/>
      <c r="E78" s="141"/>
      <c r="F78" s="142"/>
      <c r="G78" s="70"/>
      <c r="H78" s="72"/>
      <c r="I78" s="72"/>
      <c r="J78" s="72"/>
      <c r="K78" s="72"/>
      <c r="L78" s="72"/>
      <c r="M78" s="72"/>
      <c r="N78" s="74"/>
    </row>
    <row r="79" spans="1:14" ht="15">
      <c r="A79" s="140" t="s">
        <v>34</v>
      </c>
      <c r="B79" s="137" t="s">
        <v>0</v>
      </c>
      <c r="C79" s="246"/>
      <c r="D79" s="246"/>
      <c r="E79" s="246"/>
      <c r="F79" s="248"/>
      <c r="G79" s="70">
        <v>2000</v>
      </c>
      <c r="H79" s="72">
        <f>SUM(H80:H85)</f>
        <v>0</v>
      </c>
      <c r="I79" s="72">
        <v>27000</v>
      </c>
      <c r="J79" s="72">
        <f>SUM(J80:J85)</f>
        <v>25000</v>
      </c>
      <c r="K79" s="72">
        <v>55925.5</v>
      </c>
      <c r="L79" s="72">
        <f>SUM(L80:L85)</f>
        <v>25000</v>
      </c>
      <c r="M79" s="72">
        <v>81925.5</v>
      </c>
      <c r="N79" s="74">
        <f>SUM(N80:N85)</f>
        <v>132993.55</v>
      </c>
    </row>
    <row r="80" spans="1:14" ht="15">
      <c r="A80" s="140"/>
      <c r="B80" s="217"/>
      <c r="C80" s="247" t="s">
        <v>271</v>
      </c>
      <c r="D80" s="247" t="s">
        <v>272</v>
      </c>
      <c r="E80" s="247" t="s">
        <v>273</v>
      </c>
      <c r="F80" s="249" t="s">
        <v>194</v>
      </c>
      <c r="G80" s="305"/>
      <c r="H80" s="318">
        <v>0</v>
      </c>
      <c r="I80" s="308"/>
      <c r="J80" s="318">
        <v>0</v>
      </c>
      <c r="K80" s="308"/>
      <c r="L80" s="318">
        <v>0</v>
      </c>
      <c r="M80" s="308"/>
      <c r="N80" s="321">
        <v>1000</v>
      </c>
    </row>
    <row r="81" spans="1:14" ht="15">
      <c r="A81" s="140"/>
      <c r="B81" s="217"/>
      <c r="C81" s="260" t="s">
        <v>274</v>
      </c>
      <c r="D81" s="260" t="s">
        <v>272</v>
      </c>
      <c r="E81" s="260" t="s">
        <v>273</v>
      </c>
      <c r="F81" s="261" t="s">
        <v>194</v>
      </c>
      <c r="G81" s="323"/>
      <c r="H81" s="325">
        <v>0</v>
      </c>
      <c r="I81" s="327"/>
      <c r="J81" s="325">
        <v>0</v>
      </c>
      <c r="K81" s="327"/>
      <c r="L81" s="325">
        <v>0</v>
      </c>
      <c r="M81" s="327"/>
      <c r="N81" s="329">
        <v>16108.15</v>
      </c>
    </row>
    <row r="82" spans="1:14" ht="15">
      <c r="A82" s="140"/>
      <c r="B82" s="217"/>
      <c r="C82" s="260" t="s">
        <v>275</v>
      </c>
      <c r="D82" s="260" t="s">
        <v>272</v>
      </c>
      <c r="E82" s="260" t="s">
        <v>273</v>
      </c>
      <c r="F82" s="261" t="s">
        <v>194</v>
      </c>
      <c r="G82" s="323"/>
      <c r="H82" s="325">
        <v>0</v>
      </c>
      <c r="I82" s="327"/>
      <c r="J82" s="325">
        <v>25000</v>
      </c>
      <c r="K82" s="327"/>
      <c r="L82" s="325">
        <v>25000</v>
      </c>
      <c r="M82" s="327"/>
      <c r="N82" s="329">
        <v>25000</v>
      </c>
    </row>
    <row r="83" spans="1:14" ht="15">
      <c r="A83" s="140"/>
      <c r="B83" s="217"/>
      <c r="C83" s="260" t="s">
        <v>276</v>
      </c>
      <c r="D83" s="260" t="s">
        <v>272</v>
      </c>
      <c r="E83" s="260" t="s">
        <v>273</v>
      </c>
      <c r="F83" s="261" t="s">
        <v>194</v>
      </c>
      <c r="G83" s="323"/>
      <c r="H83" s="325">
        <v>0</v>
      </c>
      <c r="I83" s="327"/>
      <c r="J83" s="325">
        <v>0</v>
      </c>
      <c r="K83" s="327"/>
      <c r="L83" s="325">
        <v>0</v>
      </c>
      <c r="M83" s="327"/>
      <c r="N83" s="329">
        <v>6957</v>
      </c>
    </row>
    <row r="84" spans="1:14" ht="15">
      <c r="A84" s="140"/>
      <c r="B84" s="217"/>
      <c r="C84" s="260" t="s">
        <v>277</v>
      </c>
      <c r="D84" s="260" t="s">
        <v>272</v>
      </c>
      <c r="E84" s="260" t="s">
        <v>278</v>
      </c>
      <c r="F84" s="261" t="s">
        <v>194</v>
      </c>
      <c r="G84" s="323"/>
      <c r="H84" s="325">
        <v>0</v>
      </c>
      <c r="I84" s="327"/>
      <c r="J84" s="325">
        <v>0</v>
      </c>
      <c r="K84" s="327"/>
      <c r="L84" s="325">
        <v>0</v>
      </c>
      <c r="M84" s="327"/>
      <c r="N84" s="329">
        <v>3928.4</v>
      </c>
    </row>
    <row r="85" spans="1:14" ht="15">
      <c r="A85" s="140"/>
      <c r="B85" s="217"/>
      <c r="C85" s="220" t="s">
        <v>279</v>
      </c>
      <c r="D85" s="220" t="s">
        <v>280</v>
      </c>
      <c r="E85" s="220" t="s">
        <v>281</v>
      </c>
      <c r="F85" s="226" t="s">
        <v>194</v>
      </c>
      <c r="G85" s="304"/>
      <c r="H85" s="309">
        <v>0</v>
      </c>
      <c r="I85" s="307"/>
      <c r="J85" s="309">
        <v>0</v>
      </c>
      <c r="K85" s="307"/>
      <c r="L85" s="309">
        <v>0</v>
      </c>
      <c r="M85" s="307"/>
      <c r="N85" s="314">
        <v>80000</v>
      </c>
    </row>
    <row r="86" spans="1:14" ht="15">
      <c r="A86" s="140" t="s">
        <v>35</v>
      </c>
      <c r="B86" s="137" t="s">
        <v>1</v>
      </c>
      <c r="C86" s="221"/>
      <c r="D86" s="221"/>
      <c r="E86" s="221"/>
      <c r="F86" s="227"/>
      <c r="G86" s="70"/>
      <c r="H86" s="72"/>
      <c r="I86" s="72"/>
      <c r="J86" s="72"/>
      <c r="K86" s="72"/>
      <c r="L86" s="72"/>
      <c r="M86" s="72"/>
      <c r="N86" s="74"/>
    </row>
    <row r="87" spans="1:14" ht="15">
      <c r="A87" s="140" t="s">
        <v>37</v>
      </c>
      <c r="B87" s="137" t="s">
        <v>36</v>
      </c>
      <c r="C87" s="246"/>
      <c r="D87" s="246"/>
      <c r="E87" s="246"/>
      <c r="F87" s="248"/>
      <c r="G87" s="65"/>
      <c r="H87" s="67">
        <v>0</v>
      </c>
      <c r="I87" s="67"/>
      <c r="J87" s="67">
        <v>0</v>
      </c>
      <c r="K87" s="67"/>
      <c r="L87" s="67">
        <v>0</v>
      </c>
      <c r="M87" s="67"/>
      <c r="N87" s="69">
        <v>1000</v>
      </c>
    </row>
    <row r="88" spans="1:14" ht="15">
      <c r="A88" s="140"/>
      <c r="B88" s="217"/>
      <c r="C88" s="222" t="s">
        <v>282</v>
      </c>
      <c r="D88" s="222" t="s">
        <v>283</v>
      </c>
      <c r="E88" s="222" t="s">
        <v>189</v>
      </c>
      <c r="F88" s="228" t="s">
        <v>194</v>
      </c>
      <c r="G88" s="65"/>
      <c r="H88" s="67">
        <v>0</v>
      </c>
      <c r="I88" s="67"/>
      <c r="J88" s="67">
        <v>0</v>
      </c>
      <c r="K88" s="67"/>
      <c r="L88" s="67">
        <v>0</v>
      </c>
      <c r="M88" s="67"/>
      <c r="N88" s="69">
        <v>1000</v>
      </c>
    </row>
    <row r="89" spans="1:14" ht="15">
      <c r="A89" s="140" t="s">
        <v>38</v>
      </c>
      <c r="B89" s="137" t="s">
        <v>2</v>
      </c>
      <c r="C89" s="222"/>
      <c r="D89" s="222"/>
      <c r="E89" s="222"/>
      <c r="F89" s="228"/>
      <c r="G89" s="65">
        <v>13847.47</v>
      </c>
      <c r="H89" s="67">
        <v>0</v>
      </c>
      <c r="I89" s="67">
        <v>15363.47</v>
      </c>
      <c r="J89" s="67">
        <v>0</v>
      </c>
      <c r="K89" s="67">
        <v>21255.49</v>
      </c>
      <c r="L89" s="67">
        <v>1548</v>
      </c>
      <c r="M89" s="67">
        <v>24301.71</v>
      </c>
      <c r="N89" s="69">
        <v>10698</v>
      </c>
    </row>
    <row r="90" spans="1:14" ht="15">
      <c r="A90" s="140"/>
      <c r="B90" s="217"/>
      <c r="C90" s="222" t="s">
        <v>284</v>
      </c>
      <c r="D90" s="222" t="s">
        <v>285</v>
      </c>
      <c r="E90" s="222" t="s">
        <v>286</v>
      </c>
      <c r="F90" s="228" t="s">
        <v>194</v>
      </c>
      <c r="G90" s="65"/>
      <c r="H90" s="67">
        <v>0</v>
      </c>
      <c r="I90" s="67"/>
      <c r="J90" s="67">
        <v>0</v>
      </c>
      <c r="K90" s="67"/>
      <c r="L90" s="67">
        <v>1548</v>
      </c>
      <c r="M90" s="67"/>
      <c r="N90" s="69">
        <v>10698</v>
      </c>
    </row>
    <row r="91" spans="1:14" ht="15">
      <c r="A91" s="143" t="s">
        <v>31</v>
      </c>
      <c r="B91" s="145" t="s">
        <v>118</v>
      </c>
      <c r="C91" s="221"/>
      <c r="D91" s="221"/>
      <c r="E91" s="221"/>
      <c r="F91" s="227"/>
      <c r="G91" s="62">
        <f>+G89+G87+G86+G79+G78</f>
        <v>15847.47</v>
      </c>
      <c r="H91" s="63">
        <f>+H89+H87+H86+H79+H78</f>
        <v>0</v>
      </c>
      <c r="I91" s="63">
        <f>+I89+I87+I86+I79+I78</f>
        <v>42363.47</v>
      </c>
      <c r="J91" s="63">
        <f>+J89+J87+J86+J79+J78</f>
        <v>25000</v>
      </c>
      <c r="K91" s="63">
        <f>+K89+K87+K86+K79+K78</f>
        <v>77180.99</v>
      </c>
      <c r="L91" s="63">
        <f>+L89+L87+L86+L79+L78</f>
        <v>26548</v>
      </c>
      <c r="M91" s="63">
        <f>+M89+M87+M86+M79+M78</f>
        <v>106227.21</v>
      </c>
      <c r="N91" s="64">
        <f>+N89+N87+N86+N79+N78</f>
        <v>144691.55</v>
      </c>
    </row>
    <row r="92" spans="1:14" ht="15">
      <c r="A92" s="140" t="s">
        <v>41</v>
      </c>
      <c r="B92" s="137" t="s">
        <v>40</v>
      </c>
      <c r="C92" s="141"/>
      <c r="D92" s="141"/>
      <c r="E92" s="141"/>
      <c r="F92" s="142"/>
      <c r="G92" s="70"/>
      <c r="H92" s="72"/>
      <c r="I92" s="72"/>
      <c r="J92" s="72"/>
      <c r="K92" s="72"/>
      <c r="L92" s="72"/>
      <c r="M92" s="72"/>
      <c r="N92" s="74"/>
    </row>
    <row r="93" spans="1:14" ht="15">
      <c r="A93" s="140" t="s">
        <v>43</v>
      </c>
      <c r="B93" s="137" t="s">
        <v>42</v>
      </c>
      <c r="C93" s="141"/>
      <c r="D93" s="141"/>
      <c r="E93" s="141"/>
      <c r="F93" s="142"/>
      <c r="G93" s="70"/>
      <c r="H93" s="72"/>
      <c r="I93" s="72"/>
      <c r="J93" s="72"/>
      <c r="K93" s="72"/>
      <c r="L93" s="72"/>
      <c r="M93" s="72"/>
      <c r="N93" s="74"/>
    </row>
    <row r="94" spans="1:14" ht="15">
      <c r="A94" s="140" t="s">
        <v>45</v>
      </c>
      <c r="B94" s="137" t="s">
        <v>44</v>
      </c>
      <c r="C94" s="141"/>
      <c r="D94" s="141"/>
      <c r="E94" s="141"/>
      <c r="F94" s="142"/>
      <c r="G94" s="70"/>
      <c r="H94" s="72"/>
      <c r="I94" s="72"/>
      <c r="J94" s="72"/>
      <c r="K94" s="72"/>
      <c r="L94" s="72"/>
      <c r="M94" s="72"/>
      <c r="N94" s="74"/>
    </row>
    <row r="95" spans="1:14" ht="15">
      <c r="A95" s="140" t="s">
        <v>47</v>
      </c>
      <c r="B95" s="137" t="s">
        <v>46</v>
      </c>
      <c r="C95" s="141"/>
      <c r="D95" s="141"/>
      <c r="E95" s="141"/>
      <c r="F95" s="142"/>
      <c r="G95" s="70"/>
      <c r="H95" s="72"/>
      <c r="I95" s="72"/>
      <c r="J95" s="72"/>
      <c r="K95" s="72"/>
      <c r="L95" s="72"/>
      <c r="M95" s="72"/>
      <c r="N95" s="74"/>
    </row>
    <row r="96" spans="1:14" ht="15">
      <c r="A96" s="143" t="s">
        <v>39</v>
      </c>
      <c r="B96" s="144" t="s">
        <v>117</v>
      </c>
      <c r="C96" s="141"/>
      <c r="D96" s="141"/>
      <c r="E96" s="141"/>
      <c r="F96" s="142"/>
      <c r="G96" s="62">
        <f>+G95+G94+G93+G92</f>
        <v>0</v>
      </c>
      <c r="H96" s="63">
        <f>+H95+H94+H93+H92</f>
        <v>0</v>
      </c>
      <c r="I96" s="63">
        <f>+I95+I94+I93+I92</f>
        <v>0</v>
      </c>
      <c r="J96" s="63">
        <f>+J95+J94+J93+J92</f>
        <v>0</v>
      </c>
      <c r="K96" s="63">
        <f>+K95+K94+K93+K92</f>
        <v>0</v>
      </c>
      <c r="L96" s="63">
        <f>+L95+L94+L93+L92</f>
        <v>0</v>
      </c>
      <c r="M96" s="63">
        <f>+M95+M94+M93+M92</f>
        <v>0</v>
      </c>
      <c r="N96" s="64">
        <f>+N95+N94+N93+N92</f>
        <v>0</v>
      </c>
    </row>
    <row r="97" spans="1:14" ht="15">
      <c r="A97" s="140" t="s">
        <v>50</v>
      </c>
      <c r="B97" s="137" t="s">
        <v>49</v>
      </c>
      <c r="C97" s="141"/>
      <c r="D97" s="141"/>
      <c r="E97" s="141"/>
      <c r="F97" s="142"/>
      <c r="G97" s="70"/>
      <c r="H97" s="72"/>
      <c r="I97" s="72"/>
      <c r="J97" s="72"/>
      <c r="K97" s="72"/>
      <c r="L97" s="72"/>
      <c r="M97" s="72"/>
      <c r="N97" s="74"/>
    </row>
    <row r="98" spans="1:14" ht="15">
      <c r="A98" s="140" t="s">
        <v>52</v>
      </c>
      <c r="B98" s="137" t="s">
        <v>51</v>
      </c>
      <c r="C98" s="141"/>
      <c r="D98" s="141"/>
      <c r="E98" s="141"/>
      <c r="F98" s="142"/>
      <c r="G98" s="70"/>
      <c r="H98" s="72"/>
      <c r="I98" s="72"/>
      <c r="J98" s="72"/>
      <c r="K98" s="72"/>
      <c r="L98" s="72"/>
      <c r="M98" s="72"/>
      <c r="N98" s="74"/>
    </row>
    <row r="99" spans="1:14" ht="15">
      <c r="A99" s="140" t="s">
        <v>54</v>
      </c>
      <c r="B99" s="137" t="s">
        <v>53</v>
      </c>
      <c r="C99" s="141"/>
      <c r="D99" s="141"/>
      <c r="E99" s="141"/>
      <c r="F99" s="142"/>
      <c r="G99" s="70"/>
      <c r="H99" s="72"/>
      <c r="I99" s="72"/>
      <c r="J99" s="72"/>
      <c r="K99" s="72"/>
      <c r="L99" s="72"/>
      <c r="M99" s="72"/>
      <c r="N99" s="74"/>
    </row>
    <row r="100" spans="1:14" ht="15">
      <c r="A100" s="140" t="s">
        <v>56</v>
      </c>
      <c r="B100" s="137" t="s">
        <v>55</v>
      </c>
      <c r="C100" s="141"/>
      <c r="D100" s="141"/>
      <c r="E100" s="141"/>
      <c r="F100" s="142"/>
      <c r="G100" s="70"/>
      <c r="H100" s="72"/>
      <c r="I100" s="72"/>
      <c r="J100" s="72"/>
      <c r="K100" s="72"/>
      <c r="L100" s="72"/>
      <c r="M100" s="72"/>
      <c r="N100" s="74"/>
    </row>
    <row r="101" spans="1:14" ht="15">
      <c r="A101" s="143" t="s">
        <v>48</v>
      </c>
      <c r="B101" s="145" t="s">
        <v>116</v>
      </c>
      <c r="C101" s="141"/>
      <c r="D101" s="141"/>
      <c r="E101" s="141"/>
      <c r="F101" s="142"/>
      <c r="G101" s="62">
        <f>+G100+G99+G98+G97</f>
        <v>0</v>
      </c>
      <c r="H101" s="63">
        <f>+H100+H99+H98+H97</f>
        <v>0</v>
      </c>
      <c r="I101" s="63">
        <f>+I100+I99+I98+I97</f>
        <v>0</v>
      </c>
      <c r="J101" s="63">
        <f>+J100+J99+J98+J97</f>
        <v>0</v>
      </c>
      <c r="K101" s="63">
        <f>+K100+K99+K98+K97</f>
        <v>0</v>
      </c>
      <c r="L101" s="63">
        <f>+L100+L99+L98+L97</f>
        <v>0</v>
      </c>
      <c r="M101" s="63">
        <f>+M100+M99+M98+M97</f>
        <v>0</v>
      </c>
      <c r="N101" s="64">
        <f>+N100+N99+N98+N97</f>
        <v>0</v>
      </c>
    </row>
    <row r="102" spans="1:14" ht="15">
      <c r="A102" s="140" t="s">
        <v>59</v>
      </c>
      <c r="B102" s="137" t="s">
        <v>58</v>
      </c>
      <c r="C102" s="246"/>
      <c r="D102" s="246"/>
      <c r="E102" s="246"/>
      <c r="F102" s="248"/>
      <c r="G102" s="70">
        <v>42039.71</v>
      </c>
      <c r="H102" s="72">
        <f>SUM(H103:H110)</f>
        <v>38728.05</v>
      </c>
      <c r="I102" s="72">
        <v>69891.26</v>
      </c>
      <c r="J102" s="72">
        <f>SUM(J103:J110)</f>
        <v>60189.23</v>
      </c>
      <c r="K102" s="72">
        <v>97652.69</v>
      </c>
      <c r="L102" s="72">
        <f>SUM(L103:L110)</f>
        <v>91842</v>
      </c>
      <c r="M102" s="72">
        <v>133325.37</v>
      </c>
      <c r="N102" s="74">
        <f>SUM(N103:N110)</f>
        <v>179113.32</v>
      </c>
    </row>
    <row r="103" spans="1:14" ht="15">
      <c r="A103" s="140"/>
      <c r="B103" s="217"/>
      <c r="C103" s="247" t="s">
        <v>287</v>
      </c>
      <c r="D103" s="247" t="s">
        <v>288</v>
      </c>
      <c r="E103" s="247" t="s">
        <v>189</v>
      </c>
      <c r="F103" s="249" t="s">
        <v>289</v>
      </c>
      <c r="G103" s="305"/>
      <c r="H103" s="318">
        <v>3075.21</v>
      </c>
      <c r="I103" s="308"/>
      <c r="J103" s="318">
        <v>6413.88</v>
      </c>
      <c r="K103" s="308"/>
      <c r="L103" s="318">
        <v>10050.25</v>
      </c>
      <c r="M103" s="308"/>
      <c r="N103" s="321">
        <v>15000</v>
      </c>
    </row>
    <row r="104" spans="1:14" ht="15">
      <c r="A104" s="140"/>
      <c r="B104" s="217"/>
      <c r="C104" s="260" t="s">
        <v>290</v>
      </c>
      <c r="D104" s="260" t="s">
        <v>291</v>
      </c>
      <c r="E104" s="260" t="s">
        <v>189</v>
      </c>
      <c r="F104" s="261" t="s">
        <v>289</v>
      </c>
      <c r="G104" s="323"/>
      <c r="H104" s="325">
        <v>9893.51</v>
      </c>
      <c r="I104" s="327"/>
      <c r="J104" s="325">
        <v>17453.66</v>
      </c>
      <c r="K104" s="327"/>
      <c r="L104" s="325">
        <v>24754.36</v>
      </c>
      <c r="M104" s="327"/>
      <c r="N104" s="329">
        <v>40000</v>
      </c>
    </row>
    <row r="105" spans="1:14" ht="15">
      <c r="A105" s="140"/>
      <c r="B105" s="217"/>
      <c r="C105" s="260" t="s">
        <v>292</v>
      </c>
      <c r="D105" s="260" t="s">
        <v>293</v>
      </c>
      <c r="E105" s="260" t="s">
        <v>294</v>
      </c>
      <c r="F105" s="261" t="s">
        <v>190</v>
      </c>
      <c r="G105" s="323"/>
      <c r="H105" s="325">
        <v>1431</v>
      </c>
      <c r="I105" s="327"/>
      <c r="J105" s="325">
        <v>1653</v>
      </c>
      <c r="K105" s="327"/>
      <c r="L105" s="325">
        <v>2188</v>
      </c>
      <c r="M105" s="327"/>
      <c r="N105" s="329">
        <v>8000</v>
      </c>
    </row>
    <row r="106" spans="1:14" ht="15">
      <c r="A106" s="140"/>
      <c r="B106" s="217"/>
      <c r="C106" s="260" t="s">
        <v>295</v>
      </c>
      <c r="D106" s="260" t="s">
        <v>296</v>
      </c>
      <c r="E106" s="260" t="s">
        <v>297</v>
      </c>
      <c r="F106" s="261" t="s">
        <v>190</v>
      </c>
      <c r="G106" s="323"/>
      <c r="H106" s="325">
        <v>23738.63</v>
      </c>
      <c r="I106" s="327"/>
      <c r="J106" s="325">
        <v>33869.97</v>
      </c>
      <c r="K106" s="327"/>
      <c r="L106" s="325">
        <v>53945.19</v>
      </c>
      <c r="M106" s="327"/>
      <c r="N106" s="329">
        <v>100000</v>
      </c>
    </row>
    <row r="107" spans="1:14" ht="15">
      <c r="A107" s="140"/>
      <c r="B107" s="217"/>
      <c r="C107" s="260" t="s">
        <v>298</v>
      </c>
      <c r="D107" s="260" t="s">
        <v>299</v>
      </c>
      <c r="E107" s="260" t="s">
        <v>300</v>
      </c>
      <c r="F107" s="261" t="s">
        <v>190</v>
      </c>
      <c r="G107" s="323"/>
      <c r="H107" s="325">
        <v>200</v>
      </c>
      <c r="I107" s="327"/>
      <c r="J107" s="325">
        <v>200</v>
      </c>
      <c r="K107" s="327"/>
      <c r="L107" s="325">
        <v>200</v>
      </c>
      <c r="M107" s="327"/>
      <c r="N107" s="329">
        <v>2000</v>
      </c>
    </row>
    <row r="108" spans="1:14" ht="15">
      <c r="A108" s="140"/>
      <c r="B108" s="217"/>
      <c r="C108" s="260" t="s">
        <v>301</v>
      </c>
      <c r="D108" s="260" t="s">
        <v>302</v>
      </c>
      <c r="E108" s="260" t="s">
        <v>189</v>
      </c>
      <c r="F108" s="261" t="s">
        <v>289</v>
      </c>
      <c r="G108" s="323"/>
      <c r="H108" s="325">
        <v>389.7</v>
      </c>
      <c r="I108" s="327"/>
      <c r="J108" s="325">
        <v>598.72</v>
      </c>
      <c r="K108" s="327"/>
      <c r="L108" s="325">
        <v>704.2</v>
      </c>
      <c r="M108" s="327"/>
      <c r="N108" s="329">
        <v>3113.32</v>
      </c>
    </row>
    <row r="109" spans="1:14" ht="15">
      <c r="A109" s="140"/>
      <c r="B109" s="217"/>
      <c r="C109" s="260" t="s">
        <v>303</v>
      </c>
      <c r="D109" s="260" t="s">
        <v>304</v>
      </c>
      <c r="E109" s="260" t="s">
        <v>305</v>
      </c>
      <c r="F109" s="261" t="s">
        <v>190</v>
      </c>
      <c r="G109" s="323"/>
      <c r="H109" s="325">
        <v>0</v>
      </c>
      <c r="I109" s="327"/>
      <c r="J109" s="325">
        <v>0</v>
      </c>
      <c r="K109" s="327"/>
      <c r="L109" s="325">
        <v>0</v>
      </c>
      <c r="M109" s="327"/>
      <c r="N109" s="329">
        <v>10000</v>
      </c>
    </row>
    <row r="110" spans="1:14" ht="15">
      <c r="A110" s="140"/>
      <c r="B110" s="217"/>
      <c r="C110" s="220" t="s">
        <v>306</v>
      </c>
      <c r="D110" s="220" t="s">
        <v>307</v>
      </c>
      <c r="E110" s="220" t="s">
        <v>189</v>
      </c>
      <c r="F110" s="226" t="s">
        <v>190</v>
      </c>
      <c r="G110" s="304"/>
      <c r="H110" s="309">
        <v>0</v>
      </c>
      <c r="I110" s="307"/>
      <c r="J110" s="309">
        <v>0</v>
      </c>
      <c r="K110" s="307"/>
      <c r="L110" s="309">
        <v>0</v>
      </c>
      <c r="M110" s="307"/>
      <c r="N110" s="314">
        <v>1000</v>
      </c>
    </row>
    <row r="111" spans="1:14" ht="15">
      <c r="A111" s="140" t="s">
        <v>61</v>
      </c>
      <c r="B111" s="137" t="s">
        <v>60</v>
      </c>
      <c r="C111" s="222"/>
      <c r="D111" s="222"/>
      <c r="E111" s="222"/>
      <c r="F111" s="228"/>
      <c r="G111" s="70">
        <v>1494.31</v>
      </c>
      <c r="H111" s="72">
        <f>SUM(H112:H116)</f>
        <v>862.18</v>
      </c>
      <c r="I111" s="72">
        <v>2974.95</v>
      </c>
      <c r="J111" s="72">
        <f>SUM(J112:J116)</f>
        <v>1912.8</v>
      </c>
      <c r="K111" s="72">
        <v>4284.57</v>
      </c>
      <c r="L111" s="72">
        <f>SUM(L112:L116)</f>
        <v>3425.33</v>
      </c>
      <c r="M111" s="72">
        <v>5340.95</v>
      </c>
      <c r="N111" s="74">
        <f>SUM(N112:N116)</f>
        <v>31853.6</v>
      </c>
    </row>
    <row r="112" spans="1:14" ht="15">
      <c r="A112" s="140"/>
      <c r="B112" s="217"/>
      <c r="C112" s="247" t="s">
        <v>308</v>
      </c>
      <c r="D112" s="247" t="s">
        <v>309</v>
      </c>
      <c r="E112" s="247" t="s">
        <v>189</v>
      </c>
      <c r="F112" s="249" t="s">
        <v>190</v>
      </c>
      <c r="G112" s="305"/>
      <c r="H112" s="318">
        <v>130</v>
      </c>
      <c r="I112" s="308"/>
      <c r="J112" s="318">
        <v>180</v>
      </c>
      <c r="K112" s="308"/>
      <c r="L112" s="318">
        <v>180</v>
      </c>
      <c r="M112" s="308"/>
      <c r="N112" s="321">
        <v>3000</v>
      </c>
    </row>
    <row r="113" spans="1:14" ht="15">
      <c r="A113" s="140"/>
      <c r="B113" s="217"/>
      <c r="C113" s="260" t="s">
        <v>310</v>
      </c>
      <c r="D113" s="260" t="s">
        <v>311</v>
      </c>
      <c r="E113" s="260" t="s">
        <v>189</v>
      </c>
      <c r="F113" s="261" t="s">
        <v>190</v>
      </c>
      <c r="G113" s="323"/>
      <c r="H113" s="325">
        <v>27</v>
      </c>
      <c r="I113" s="327"/>
      <c r="J113" s="325">
        <v>27</v>
      </c>
      <c r="K113" s="327"/>
      <c r="L113" s="325">
        <v>195.02</v>
      </c>
      <c r="M113" s="327"/>
      <c r="N113" s="329">
        <v>5853.6</v>
      </c>
    </row>
    <row r="114" spans="1:14" ht="15">
      <c r="A114" s="140"/>
      <c r="B114" s="217"/>
      <c r="C114" s="260" t="s">
        <v>312</v>
      </c>
      <c r="D114" s="260" t="s">
        <v>313</v>
      </c>
      <c r="E114" s="260" t="s">
        <v>314</v>
      </c>
      <c r="F114" s="261" t="s">
        <v>190</v>
      </c>
      <c r="G114" s="323"/>
      <c r="H114" s="325">
        <v>705.18</v>
      </c>
      <c r="I114" s="327"/>
      <c r="J114" s="325">
        <v>1561.47</v>
      </c>
      <c r="K114" s="327"/>
      <c r="L114" s="325">
        <v>2636.03</v>
      </c>
      <c r="M114" s="327"/>
      <c r="N114" s="329">
        <v>5000</v>
      </c>
    </row>
    <row r="115" spans="1:14" ht="15">
      <c r="A115" s="140"/>
      <c r="B115" s="217"/>
      <c r="C115" s="260" t="s">
        <v>315</v>
      </c>
      <c r="D115" s="260" t="s">
        <v>316</v>
      </c>
      <c r="E115" s="260" t="s">
        <v>189</v>
      </c>
      <c r="F115" s="261" t="s">
        <v>190</v>
      </c>
      <c r="G115" s="323"/>
      <c r="H115" s="325">
        <v>0</v>
      </c>
      <c r="I115" s="327"/>
      <c r="J115" s="325">
        <v>144.33</v>
      </c>
      <c r="K115" s="327"/>
      <c r="L115" s="325">
        <v>414.28</v>
      </c>
      <c r="M115" s="327"/>
      <c r="N115" s="329">
        <v>15000</v>
      </c>
    </row>
    <row r="116" spans="1:14" ht="15">
      <c r="A116" s="140"/>
      <c r="B116" s="217"/>
      <c r="C116" s="220" t="s">
        <v>317</v>
      </c>
      <c r="D116" s="220" t="s">
        <v>309</v>
      </c>
      <c r="E116" s="220" t="s">
        <v>189</v>
      </c>
      <c r="F116" s="226" t="s">
        <v>190</v>
      </c>
      <c r="G116" s="304"/>
      <c r="H116" s="309">
        <v>0</v>
      </c>
      <c r="I116" s="307"/>
      <c r="J116" s="309">
        <v>0</v>
      </c>
      <c r="K116" s="307"/>
      <c r="L116" s="309">
        <v>0</v>
      </c>
      <c r="M116" s="307"/>
      <c r="N116" s="314">
        <v>3000</v>
      </c>
    </row>
    <row r="117" spans="1:14" ht="15.75">
      <c r="A117" s="143" t="s">
        <v>57</v>
      </c>
      <c r="B117" s="144" t="s">
        <v>115</v>
      </c>
      <c r="C117" s="330"/>
      <c r="D117" s="330"/>
      <c r="E117" s="330"/>
      <c r="F117" s="331"/>
      <c r="G117" s="149">
        <f>+G111+G102</f>
        <v>43534.02</v>
      </c>
      <c r="H117" s="150">
        <f>+H111+H102</f>
        <v>39590.23</v>
      </c>
      <c r="I117" s="150">
        <f>+I111+I102</f>
        <v>72866.21</v>
      </c>
      <c r="J117" s="150">
        <f>+J111+J102</f>
        <v>62102.03</v>
      </c>
      <c r="K117" s="150">
        <f>+K111+K102</f>
        <v>101937.26</v>
      </c>
      <c r="L117" s="150">
        <f>+L111+L102</f>
        <v>95267.33</v>
      </c>
      <c r="M117" s="150">
        <f>+M111+M102</f>
        <v>138666.32</v>
      </c>
      <c r="N117" s="151">
        <f>+N111+N102</f>
        <v>210966.92</v>
      </c>
    </row>
    <row r="118" spans="1:14" ht="18.75">
      <c r="A118" s="152" t="s">
        <v>121</v>
      </c>
      <c r="B118" s="37" t="s">
        <v>144</v>
      </c>
      <c r="C118" s="37"/>
      <c r="D118" s="37"/>
      <c r="E118" s="37"/>
      <c r="F118" s="37"/>
      <c r="G118" s="80"/>
      <c r="H118" s="81">
        <v>0</v>
      </c>
      <c r="I118" s="81"/>
      <c r="J118" s="81">
        <v>0</v>
      </c>
      <c r="K118" s="82"/>
      <c r="L118" s="82">
        <v>1514510.77</v>
      </c>
      <c r="M118" s="82"/>
      <c r="N118" s="83">
        <v>0</v>
      </c>
    </row>
    <row r="119" spans="1:14" s="23" customFormat="1" ht="16.5">
      <c r="A119" s="187" t="s">
        <v>155</v>
      </c>
      <c r="B119" s="188"/>
      <c r="C119" s="128"/>
      <c r="D119" s="128"/>
      <c r="E119" s="128"/>
      <c r="F119" s="128"/>
      <c r="G119" s="84">
        <f>+G118+G117+G101+G96+G91+G77+G44+G26</f>
        <v>214675.69</v>
      </c>
      <c r="H119" s="85">
        <f>+H118+H117+H101+H96+H91+H77+H44+H26</f>
        <v>119321.5</v>
      </c>
      <c r="I119" s="85">
        <f>+I118+I117+I101+I96+I91+I77+I44+I26</f>
        <v>634091.74</v>
      </c>
      <c r="J119" s="85">
        <f>+J118+J117+J101+J96+J91+J77+J44+J26</f>
        <v>271287.42</v>
      </c>
      <c r="K119" s="85">
        <f>+K118+K117+K101+K96+K91+K77+K44+K26</f>
        <v>949214.72</v>
      </c>
      <c r="L119" s="85">
        <f>+L118+L117+L101+L96+L91+L77+L44+L26</f>
        <v>2256475.13</v>
      </c>
      <c r="M119" s="85">
        <f>+M118+M117+M101+M96+M91+M77+M44+M26</f>
        <v>1373604.27</v>
      </c>
      <c r="N119" s="86">
        <f>+N118+N117+N101+N96+N91+N77+N44+N26</f>
        <v>1601777.4</v>
      </c>
    </row>
    <row r="120" spans="1:14" ht="16.5">
      <c r="A120" s="193" t="s">
        <v>160</v>
      </c>
      <c r="B120" s="194"/>
      <c r="C120" s="129"/>
      <c r="D120" s="129"/>
      <c r="E120" s="129"/>
      <c r="F120" s="129"/>
      <c r="G120" s="2"/>
      <c r="H120" s="87">
        <v>0</v>
      </c>
      <c r="I120" s="3"/>
      <c r="J120" s="87">
        <v>0</v>
      </c>
      <c r="K120" s="3"/>
      <c r="L120" s="87">
        <v>0</v>
      </c>
      <c r="M120" s="3"/>
      <c r="N120" s="89">
        <v>0</v>
      </c>
    </row>
    <row r="121" spans="1:14" ht="16.5">
      <c r="A121" s="187" t="s">
        <v>133</v>
      </c>
      <c r="B121" s="188"/>
      <c r="C121" s="128"/>
      <c r="D121" s="128"/>
      <c r="E121" s="128"/>
      <c r="F121" s="128"/>
      <c r="G121" s="84">
        <f>+G119+G14</f>
        <v>824128.03</v>
      </c>
      <c r="H121" s="85">
        <f>+H119+H14</f>
        <v>856310.65</v>
      </c>
      <c r="I121" s="85">
        <f>+I119+G14</f>
        <v>1243544.08</v>
      </c>
      <c r="J121" s="85">
        <f>+J119+H14</f>
        <v>1008276.57</v>
      </c>
      <c r="K121" s="85">
        <f>+K119+G14</f>
        <v>1558667.06</v>
      </c>
      <c r="L121" s="85">
        <f>+L119+H14</f>
        <v>2993464.28</v>
      </c>
      <c r="M121" s="85">
        <f>+M119+G14</f>
        <v>1983056.61</v>
      </c>
      <c r="N121" s="86">
        <f>+N119+H14</f>
        <v>2338766.55</v>
      </c>
    </row>
    <row r="122" spans="1:14" ht="16.5">
      <c r="A122" s="193" t="s">
        <v>161</v>
      </c>
      <c r="B122" s="194"/>
      <c r="C122" s="129"/>
      <c r="D122" s="129"/>
      <c r="E122" s="129"/>
      <c r="F122" s="129"/>
      <c r="G122" s="2"/>
      <c r="H122" s="88">
        <f>+H120+$H15</f>
        <v>0</v>
      </c>
      <c r="I122" s="3"/>
      <c r="J122" s="88">
        <f>+J120+$H15</f>
        <v>0</v>
      </c>
      <c r="K122" s="3"/>
      <c r="L122" s="88">
        <f>+L120+$H15</f>
        <v>0</v>
      </c>
      <c r="M122" s="3"/>
      <c r="N122" s="88">
        <f>+N120+$H15</f>
        <v>0</v>
      </c>
    </row>
    <row r="123" spans="1:14" ht="18.95" customHeight="1">
      <c r="A123" s="6"/>
      <c r="B123" s="39"/>
      <c r="C123" s="39"/>
      <c r="D123" s="39"/>
      <c r="E123" s="39"/>
      <c r="F123" s="39"/>
      <c r="G123" s="38"/>
      <c r="H123" s="38"/>
      <c r="I123" s="38"/>
      <c r="J123" s="38"/>
      <c r="K123" s="38"/>
      <c r="L123" s="38"/>
      <c r="M123" s="38"/>
      <c r="N123" s="38"/>
    </row>
    <row r="124" spans="1:14" ht="21" customHeight="1">
      <c r="A124" s="184" t="s">
        <v>130</v>
      </c>
      <c r="B124" s="189" t="s">
        <v>131</v>
      </c>
      <c r="C124" s="189" t="s">
        <v>169</v>
      </c>
      <c r="D124" s="189" t="s">
        <v>170</v>
      </c>
      <c r="E124" s="189" t="s">
        <v>171</v>
      </c>
      <c r="F124" s="184" t="s">
        <v>172</v>
      </c>
      <c r="G124" s="213" t="s">
        <v>122</v>
      </c>
      <c r="H124" s="213"/>
      <c r="I124" s="213"/>
      <c r="J124" s="213"/>
      <c r="K124" s="213"/>
      <c r="L124" s="213"/>
      <c r="M124" s="213"/>
      <c r="N124" s="214"/>
    </row>
    <row r="125" spans="1:14" ht="33" customHeight="1">
      <c r="A125" s="211"/>
      <c r="B125" s="185"/>
      <c r="C125" s="185"/>
      <c r="D125" s="185"/>
      <c r="E125" s="185"/>
      <c r="F125" s="185"/>
      <c r="G125" s="209" t="s">
        <v>177</v>
      </c>
      <c r="H125" s="210"/>
      <c r="I125" s="203" t="s">
        <v>178</v>
      </c>
      <c r="J125" s="204"/>
      <c r="K125" s="205" t="s">
        <v>179</v>
      </c>
      <c r="L125" s="204"/>
      <c r="M125" s="205" t="s">
        <v>180</v>
      </c>
      <c r="N125" s="206"/>
    </row>
    <row r="126" spans="1:14" ht="37.5" customHeight="1">
      <c r="A126" s="212"/>
      <c r="B126" s="190"/>
      <c r="C126" s="190"/>
      <c r="D126" s="190"/>
      <c r="E126" s="190"/>
      <c r="F126" s="186"/>
      <c r="G126" s="15" t="s">
        <v>143</v>
      </c>
      <c r="H126" s="14" t="s">
        <v>182</v>
      </c>
      <c r="I126" s="15" t="s">
        <v>143</v>
      </c>
      <c r="J126" s="14" t="s">
        <v>182</v>
      </c>
      <c r="K126" s="15" t="s">
        <v>143</v>
      </c>
      <c r="L126" s="14" t="s">
        <v>182</v>
      </c>
      <c r="M126" s="15" t="s">
        <v>143</v>
      </c>
      <c r="N126" s="16" t="s">
        <v>4</v>
      </c>
    </row>
    <row r="127" spans="1:14" ht="15.75">
      <c r="A127" s="140" t="s">
        <v>64</v>
      </c>
      <c r="B127" s="137" t="s">
        <v>63</v>
      </c>
      <c r="C127" s="223"/>
      <c r="D127" s="223"/>
      <c r="E127" s="223"/>
      <c r="F127" s="334"/>
      <c r="G127" s="154">
        <v>34622.82</v>
      </c>
      <c r="H127" s="155">
        <f>SUM(H128:H147)</f>
        <v>38875.28</v>
      </c>
      <c r="I127" s="155">
        <v>74562.08</v>
      </c>
      <c r="J127" s="155">
        <f>SUM(J128:J147)</f>
        <v>79837.19</v>
      </c>
      <c r="K127" s="155">
        <v>112674.42</v>
      </c>
      <c r="L127" s="155">
        <f>SUM(L128:L147)</f>
        <v>125095.62</v>
      </c>
      <c r="M127" s="155">
        <v>167324.2</v>
      </c>
      <c r="N127" s="156">
        <f>SUM(N128:N147)</f>
        <v>192064.29</v>
      </c>
    </row>
    <row r="128" spans="1:14" ht="15.75">
      <c r="A128" s="140"/>
      <c r="B128" s="217"/>
      <c r="C128" s="247" t="s">
        <v>318</v>
      </c>
      <c r="D128" s="247" t="s">
        <v>319</v>
      </c>
      <c r="E128" s="247" t="s">
        <v>320</v>
      </c>
      <c r="F128" s="249" t="s">
        <v>194</v>
      </c>
      <c r="G128" s="305"/>
      <c r="H128" s="318">
        <v>0</v>
      </c>
      <c r="I128" s="308"/>
      <c r="J128" s="318">
        <v>0</v>
      </c>
      <c r="K128" s="308"/>
      <c r="L128" s="318">
        <v>3134.81</v>
      </c>
      <c r="M128" s="308"/>
      <c r="N128" s="321">
        <v>3134.81</v>
      </c>
    </row>
    <row r="129" spans="1:14" ht="15.75">
      <c r="A129" s="140"/>
      <c r="B129" s="217"/>
      <c r="C129" s="260" t="s">
        <v>321</v>
      </c>
      <c r="D129" s="260" t="s">
        <v>322</v>
      </c>
      <c r="E129" s="260" t="s">
        <v>323</v>
      </c>
      <c r="F129" s="261" t="s">
        <v>194</v>
      </c>
      <c r="G129" s="323"/>
      <c r="H129" s="325">
        <v>0</v>
      </c>
      <c r="I129" s="327"/>
      <c r="J129" s="325">
        <v>0</v>
      </c>
      <c r="K129" s="327"/>
      <c r="L129" s="325">
        <v>746.08</v>
      </c>
      <c r="M129" s="327"/>
      <c r="N129" s="329">
        <v>746.08</v>
      </c>
    </row>
    <row r="130" spans="1:14" ht="15.75">
      <c r="A130" s="140"/>
      <c r="B130" s="217"/>
      <c r="C130" s="260" t="s">
        <v>324</v>
      </c>
      <c r="D130" s="260" t="s">
        <v>319</v>
      </c>
      <c r="E130" s="260" t="s">
        <v>189</v>
      </c>
      <c r="F130" s="261" t="s">
        <v>289</v>
      </c>
      <c r="G130" s="323"/>
      <c r="H130" s="325">
        <v>5398.5</v>
      </c>
      <c r="I130" s="327"/>
      <c r="J130" s="325">
        <v>10824.99</v>
      </c>
      <c r="K130" s="327"/>
      <c r="L130" s="325">
        <v>16270.11</v>
      </c>
      <c r="M130" s="327"/>
      <c r="N130" s="329">
        <v>23450</v>
      </c>
    </row>
    <row r="131" spans="1:14" ht="15.75">
      <c r="A131" s="140"/>
      <c r="B131" s="217"/>
      <c r="C131" s="260" t="s">
        <v>325</v>
      </c>
      <c r="D131" s="260" t="s">
        <v>322</v>
      </c>
      <c r="E131" s="260" t="s">
        <v>189</v>
      </c>
      <c r="F131" s="261" t="s">
        <v>289</v>
      </c>
      <c r="G131" s="323"/>
      <c r="H131" s="325">
        <v>1673.44</v>
      </c>
      <c r="I131" s="327"/>
      <c r="J131" s="325">
        <v>3255.04</v>
      </c>
      <c r="K131" s="327"/>
      <c r="L131" s="325">
        <v>4842.1</v>
      </c>
      <c r="M131" s="327"/>
      <c r="N131" s="329">
        <v>7100</v>
      </c>
    </row>
    <row r="132" spans="1:14" ht="15.75">
      <c r="A132" s="140"/>
      <c r="B132" s="217"/>
      <c r="C132" s="260" t="s">
        <v>326</v>
      </c>
      <c r="D132" s="260" t="s">
        <v>327</v>
      </c>
      <c r="E132" s="260" t="s">
        <v>189</v>
      </c>
      <c r="F132" s="261" t="s">
        <v>194</v>
      </c>
      <c r="G132" s="323"/>
      <c r="H132" s="325">
        <v>0</v>
      </c>
      <c r="I132" s="327"/>
      <c r="J132" s="325">
        <v>0</v>
      </c>
      <c r="K132" s="327"/>
      <c r="L132" s="325">
        <v>32.8</v>
      </c>
      <c r="M132" s="327"/>
      <c r="N132" s="329">
        <v>150</v>
      </c>
    </row>
    <row r="133" spans="1:14" ht="15.75">
      <c r="A133" s="140"/>
      <c r="B133" s="217"/>
      <c r="C133" s="260" t="s">
        <v>328</v>
      </c>
      <c r="D133" s="260" t="s">
        <v>319</v>
      </c>
      <c r="E133" s="260" t="s">
        <v>189</v>
      </c>
      <c r="F133" s="261" t="s">
        <v>194</v>
      </c>
      <c r="G133" s="323"/>
      <c r="H133" s="325">
        <v>0</v>
      </c>
      <c r="I133" s="327"/>
      <c r="J133" s="325">
        <v>476</v>
      </c>
      <c r="K133" s="327"/>
      <c r="L133" s="325">
        <v>1116.91</v>
      </c>
      <c r="M133" s="327"/>
      <c r="N133" s="329">
        <v>1800</v>
      </c>
    </row>
    <row r="134" spans="1:14" ht="15.75">
      <c r="A134" s="140"/>
      <c r="B134" s="217"/>
      <c r="C134" s="260" t="s">
        <v>329</v>
      </c>
      <c r="D134" s="260" t="s">
        <v>319</v>
      </c>
      <c r="E134" s="260" t="s">
        <v>189</v>
      </c>
      <c r="F134" s="261" t="s">
        <v>289</v>
      </c>
      <c r="G134" s="323"/>
      <c r="H134" s="325">
        <v>0</v>
      </c>
      <c r="I134" s="327"/>
      <c r="J134" s="325">
        <v>0</v>
      </c>
      <c r="K134" s="327"/>
      <c r="L134" s="325">
        <v>0</v>
      </c>
      <c r="M134" s="327"/>
      <c r="N134" s="329">
        <v>1500</v>
      </c>
    </row>
    <row r="135" spans="1:14" ht="15.75">
      <c r="A135" s="140"/>
      <c r="B135" s="217"/>
      <c r="C135" s="260" t="s">
        <v>330</v>
      </c>
      <c r="D135" s="260" t="s">
        <v>322</v>
      </c>
      <c r="E135" s="260" t="s">
        <v>189</v>
      </c>
      <c r="F135" s="261" t="s">
        <v>289</v>
      </c>
      <c r="G135" s="323"/>
      <c r="H135" s="325">
        <v>0</v>
      </c>
      <c r="I135" s="327"/>
      <c r="J135" s="325">
        <v>0</v>
      </c>
      <c r="K135" s="327"/>
      <c r="L135" s="325">
        <v>0</v>
      </c>
      <c r="M135" s="327"/>
      <c r="N135" s="329">
        <v>400</v>
      </c>
    </row>
    <row r="136" spans="1:14" ht="15.75">
      <c r="A136" s="140"/>
      <c r="B136" s="217"/>
      <c r="C136" s="260" t="s">
        <v>331</v>
      </c>
      <c r="D136" s="260" t="s">
        <v>327</v>
      </c>
      <c r="E136" s="260" t="s">
        <v>332</v>
      </c>
      <c r="F136" s="261" t="s">
        <v>289</v>
      </c>
      <c r="G136" s="323"/>
      <c r="H136" s="325">
        <v>801.25</v>
      </c>
      <c r="I136" s="327"/>
      <c r="J136" s="325">
        <v>1221.58</v>
      </c>
      <c r="K136" s="327"/>
      <c r="L136" s="325">
        <v>1913.36</v>
      </c>
      <c r="M136" s="327"/>
      <c r="N136" s="329">
        <v>4007.19</v>
      </c>
    </row>
    <row r="137" spans="1:14" ht="15.75">
      <c r="A137" s="140"/>
      <c r="B137" s="217"/>
      <c r="C137" s="260" t="s">
        <v>333</v>
      </c>
      <c r="D137" s="260" t="s">
        <v>319</v>
      </c>
      <c r="E137" s="260" t="s">
        <v>189</v>
      </c>
      <c r="F137" s="261" t="s">
        <v>289</v>
      </c>
      <c r="G137" s="323"/>
      <c r="H137" s="325">
        <v>6365.85</v>
      </c>
      <c r="I137" s="327"/>
      <c r="J137" s="325">
        <v>12763.8</v>
      </c>
      <c r="K137" s="327"/>
      <c r="L137" s="325">
        <v>19183.14</v>
      </c>
      <c r="M137" s="327"/>
      <c r="N137" s="329">
        <v>27650</v>
      </c>
    </row>
    <row r="138" spans="1:14" ht="15.75">
      <c r="A138" s="140"/>
      <c r="B138" s="217"/>
      <c r="C138" s="260" t="s">
        <v>334</v>
      </c>
      <c r="D138" s="260" t="s">
        <v>322</v>
      </c>
      <c r="E138" s="260" t="s">
        <v>189</v>
      </c>
      <c r="F138" s="261" t="s">
        <v>289</v>
      </c>
      <c r="G138" s="323"/>
      <c r="H138" s="325">
        <v>1794.49</v>
      </c>
      <c r="I138" s="327"/>
      <c r="J138" s="325">
        <v>3497.5</v>
      </c>
      <c r="K138" s="327"/>
      <c r="L138" s="325">
        <v>5206.24</v>
      </c>
      <c r="M138" s="327"/>
      <c r="N138" s="329">
        <v>7650</v>
      </c>
    </row>
    <row r="139" spans="1:14" ht="15.75">
      <c r="A139" s="140"/>
      <c r="B139" s="217"/>
      <c r="C139" s="260" t="s">
        <v>335</v>
      </c>
      <c r="D139" s="260" t="s">
        <v>319</v>
      </c>
      <c r="E139" s="260" t="s">
        <v>189</v>
      </c>
      <c r="F139" s="261" t="s">
        <v>289</v>
      </c>
      <c r="G139" s="323"/>
      <c r="H139" s="325">
        <v>3838.56</v>
      </c>
      <c r="I139" s="327"/>
      <c r="J139" s="325">
        <v>7694.22</v>
      </c>
      <c r="K139" s="327"/>
      <c r="L139" s="325">
        <v>11561.22</v>
      </c>
      <c r="M139" s="327"/>
      <c r="N139" s="329">
        <v>13150</v>
      </c>
    </row>
    <row r="140" spans="1:14" ht="15.75">
      <c r="A140" s="140"/>
      <c r="B140" s="217"/>
      <c r="C140" s="260" t="s">
        <v>336</v>
      </c>
      <c r="D140" s="260" t="s">
        <v>319</v>
      </c>
      <c r="E140" s="260" t="s">
        <v>337</v>
      </c>
      <c r="F140" s="261" t="s">
        <v>289</v>
      </c>
      <c r="G140" s="323"/>
      <c r="H140" s="325">
        <v>0</v>
      </c>
      <c r="I140" s="327"/>
      <c r="J140" s="325">
        <v>0</v>
      </c>
      <c r="K140" s="327"/>
      <c r="L140" s="325">
        <v>0</v>
      </c>
      <c r="M140" s="327"/>
      <c r="N140" s="329">
        <v>3500</v>
      </c>
    </row>
    <row r="141" spans="1:14" ht="15.75">
      <c r="A141" s="140"/>
      <c r="B141" s="217"/>
      <c r="C141" s="260" t="s">
        <v>338</v>
      </c>
      <c r="D141" s="260" t="s">
        <v>322</v>
      </c>
      <c r="E141" s="260" t="s">
        <v>189</v>
      </c>
      <c r="F141" s="261" t="s">
        <v>289</v>
      </c>
      <c r="G141" s="323"/>
      <c r="H141" s="325">
        <v>1430.76</v>
      </c>
      <c r="I141" s="327"/>
      <c r="J141" s="325">
        <v>2733.13</v>
      </c>
      <c r="K141" s="327"/>
      <c r="L141" s="325">
        <v>3872.23</v>
      </c>
      <c r="M141" s="327"/>
      <c r="N141" s="329">
        <v>5576.21</v>
      </c>
    </row>
    <row r="142" spans="1:14" ht="15.75">
      <c r="A142" s="140"/>
      <c r="B142" s="217"/>
      <c r="C142" s="260" t="s">
        <v>339</v>
      </c>
      <c r="D142" s="260" t="s">
        <v>319</v>
      </c>
      <c r="E142" s="260" t="s">
        <v>189</v>
      </c>
      <c r="F142" s="261" t="s">
        <v>289</v>
      </c>
      <c r="G142" s="323"/>
      <c r="H142" s="325">
        <v>0</v>
      </c>
      <c r="I142" s="327"/>
      <c r="J142" s="325">
        <v>700</v>
      </c>
      <c r="K142" s="327"/>
      <c r="L142" s="325">
        <v>700</v>
      </c>
      <c r="M142" s="327"/>
      <c r="N142" s="329">
        <v>2450</v>
      </c>
    </row>
    <row r="143" spans="1:14" ht="15.75">
      <c r="A143" s="140"/>
      <c r="B143" s="217"/>
      <c r="C143" s="260" t="s">
        <v>340</v>
      </c>
      <c r="D143" s="260" t="s">
        <v>319</v>
      </c>
      <c r="E143" s="260" t="s">
        <v>189</v>
      </c>
      <c r="F143" s="261" t="s">
        <v>289</v>
      </c>
      <c r="G143" s="323"/>
      <c r="H143" s="325">
        <v>6745.92</v>
      </c>
      <c r="I143" s="327"/>
      <c r="J143" s="325">
        <v>13523.94</v>
      </c>
      <c r="K143" s="327"/>
      <c r="L143" s="325">
        <v>20323.35</v>
      </c>
      <c r="M143" s="327"/>
      <c r="N143" s="329">
        <v>29400</v>
      </c>
    </row>
    <row r="144" spans="1:14" ht="15.75">
      <c r="A144" s="140"/>
      <c r="B144" s="217"/>
      <c r="C144" s="260" t="s">
        <v>341</v>
      </c>
      <c r="D144" s="260" t="s">
        <v>322</v>
      </c>
      <c r="E144" s="260" t="s">
        <v>189</v>
      </c>
      <c r="F144" s="261" t="s">
        <v>289</v>
      </c>
      <c r="G144" s="323"/>
      <c r="H144" s="325">
        <v>2051.09</v>
      </c>
      <c r="I144" s="327"/>
      <c r="J144" s="325">
        <v>3855.5</v>
      </c>
      <c r="K144" s="327"/>
      <c r="L144" s="325">
        <v>5665.64</v>
      </c>
      <c r="M144" s="327"/>
      <c r="N144" s="329">
        <v>8100</v>
      </c>
    </row>
    <row r="145" spans="1:14" ht="15.75">
      <c r="A145" s="140"/>
      <c r="B145" s="217"/>
      <c r="C145" s="260" t="s">
        <v>342</v>
      </c>
      <c r="D145" s="260" t="s">
        <v>319</v>
      </c>
      <c r="E145" s="260" t="s">
        <v>189</v>
      </c>
      <c r="F145" s="261" t="s">
        <v>289</v>
      </c>
      <c r="G145" s="323"/>
      <c r="H145" s="325">
        <v>0</v>
      </c>
      <c r="I145" s="327"/>
      <c r="J145" s="325">
        <v>2000</v>
      </c>
      <c r="K145" s="327"/>
      <c r="L145" s="325">
        <v>4692.94</v>
      </c>
      <c r="M145" s="327"/>
      <c r="N145" s="329">
        <v>15000</v>
      </c>
    </row>
    <row r="146" spans="1:14" ht="15.75">
      <c r="A146" s="140"/>
      <c r="B146" s="217"/>
      <c r="C146" s="260" t="s">
        <v>343</v>
      </c>
      <c r="D146" s="260" t="s">
        <v>319</v>
      </c>
      <c r="E146" s="260" t="s">
        <v>189</v>
      </c>
      <c r="F146" s="261" t="s">
        <v>289</v>
      </c>
      <c r="G146" s="323"/>
      <c r="H146" s="325">
        <v>6693.54</v>
      </c>
      <c r="I146" s="327"/>
      <c r="J146" s="325">
        <v>13419.18</v>
      </c>
      <c r="K146" s="327"/>
      <c r="L146" s="325">
        <v>20166.21</v>
      </c>
      <c r="M146" s="327"/>
      <c r="N146" s="329">
        <v>29050</v>
      </c>
    </row>
    <row r="147" spans="1:14" ht="15.75">
      <c r="A147" s="140"/>
      <c r="B147" s="217"/>
      <c r="C147" s="220" t="s">
        <v>344</v>
      </c>
      <c r="D147" s="220" t="s">
        <v>322</v>
      </c>
      <c r="E147" s="220" t="s">
        <v>189</v>
      </c>
      <c r="F147" s="226" t="s">
        <v>289</v>
      </c>
      <c r="G147" s="304"/>
      <c r="H147" s="309">
        <v>2081.88</v>
      </c>
      <c r="I147" s="307"/>
      <c r="J147" s="309">
        <v>3872.31</v>
      </c>
      <c r="K147" s="307"/>
      <c r="L147" s="309">
        <v>5668.48</v>
      </c>
      <c r="M147" s="307"/>
      <c r="N147" s="314">
        <v>8250</v>
      </c>
    </row>
    <row r="148" spans="1:14" ht="15">
      <c r="A148" s="140" t="s">
        <v>66</v>
      </c>
      <c r="B148" s="137" t="s">
        <v>65</v>
      </c>
      <c r="C148" s="222"/>
      <c r="D148" s="222"/>
      <c r="E148" s="222"/>
      <c r="F148" s="342"/>
      <c r="G148" s="70">
        <v>1620.05</v>
      </c>
      <c r="H148" s="72">
        <f>SUM(H149:H158)</f>
        <v>3855.76</v>
      </c>
      <c r="I148" s="72">
        <v>4496.84</v>
      </c>
      <c r="J148" s="72">
        <f>SUM(J149:J158)</f>
        <v>7105.62</v>
      </c>
      <c r="K148" s="72">
        <v>7485.91</v>
      </c>
      <c r="L148" s="72">
        <f>SUM(L149:L158)</f>
        <v>10395.03</v>
      </c>
      <c r="M148" s="72">
        <v>12152.65</v>
      </c>
      <c r="N148" s="74">
        <f>SUM(N149:N158)</f>
        <v>15571.53</v>
      </c>
    </row>
    <row r="149" spans="1:14" ht="15">
      <c r="A149" s="140"/>
      <c r="B149" s="217"/>
      <c r="C149" s="247" t="s">
        <v>345</v>
      </c>
      <c r="D149" s="247" t="s">
        <v>346</v>
      </c>
      <c r="E149" s="247" t="s">
        <v>347</v>
      </c>
      <c r="F149" s="249" t="s">
        <v>194</v>
      </c>
      <c r="G149" s="305"/>
      <c r="H149" s="318">
        <v>855.87</v>
      </c>
      <c r="I149" s="308"/>
      <c r="J149" s="318">
        <v>1371.23</v>
      </c>
      <c r="K149" s="308"/>
      <c r="L149" s="318">
        <v>1371.23</v>
      </c>
      <c r="M149" s="308"/>
      <c r="N149" s="321">
        <v>1371.23</v>
      </c>
    </row>
    <row r="150" spans="1:14" ht="15">
      <c r="A150" s="140"/>
      <c r="B150" s="217"/>
      <c r="C150" s="260" t="s">
        <v>348</v>
      </c>
      <c r="D150" s="260" t="s">
        <v>346</v>
      </c>
      <c r="E150" s="260" t="s">
        <v>189</v>
      </c>
      <c r="F150" s="261" t="s">
        <v>194</v>
      </c>
      <c r="G150" s="323"/>
      <c r="H150" s="325">
        <v>516.91</v>
      </c>
      <c r="I150" s="327"/>
      <c r="J150" s="325">
        <v>526.93</v>
      </c>
      <c r="K150" s="327"/>
      <c r="L150" s="325">
        <v>818.15</v>
      </c>
      <c r="M150" s="327"/>
      <c r="N150" s="329">
        <v>1708.13</v>
      </c>
    </row>
    <row r="151" spans="1:14" ht="15">
      <c r="A151" s="140"/>
      <c r="B151" s="217"/>
      <c r="C151" s="260" t="s">
        <v>349</v>
      </c>
      <c r="D151" s="260" t="s">
        <v>346</v>
      </c>
      <c r="E151" s="260" t="s">
        <v>347</v>
      </c>
      <c r="F151" s="261" t="s">
        <v>194</v>
      </c>
      <c r="G151" s="323"/>
      <c r="H151" s="325">
        <v>0</v>
      </c>
      <c r="I151" s="327"/>
      <c r="J151" s="325">
        <v>0</v>
      </c>
      <c r="K151" s="327"/>
      <c r="L151" s="325">
        <v>266.46</v>
      </c>
      <c r="M151" s="327"/>
      <c r="N151" s="329">
        <v>266.46</v>
      </c>
    </row>
    <row r="152" spans="1:14" ht="15">
      <c r="A152" s="140"/>
      <c r="B152" s="217"/>
      <c r="C152" s="260" t="s">
        <v>350</v>
      </c>
      <c r="D152" s="260" t="s">
        <v>346</v>
      </c>
      <c r="E152" s="260" t="s">
        <v>189</v>
      </c>
      <c r="F152" s="261" t="s">
        <v>289</v>
      </c>
      <c r="G152" s="323"/>
      <c r="H152" s="325">
        <v>467.94</v>
      </c>
      <c r="I152" s="327"/>
      <c r="J152" s="325">
        <v>938.43</v>
      </c>
      <c r="K152" s="327"/>
      <c r="L152" s="325">
        <v>1410.45</v>
      </c>
      <c r="M152" s="327"/>
      <c r="N152" s="329">
        <v>2050</v>
      </c>
    </row>
    <row r="153" spans="1:14" ht="15">
      <c r="A153" s="140"/>
      <c r="B153" s="217"/>
      <c r="C153" s="260" t="s">
        <v>351</v>
      </c>
      <c r="D153" s="260" t="s">
        <v>346</v>
      </c>
      <c r="E153" s="260" t="s">
        <v>189</v>
      </c>
      <c r="F153" s="261" t="s">
        <v>289</v>
      </c>
      <c r="G153" s="323"/>
      <c r="H153" s="325">
        <v>0</v>
      </c>
      <c r="I153" s="327"/>
      <c r="J153" s="325">
        <v>170</v>
      </c>
      <c r="K153" s="327"/>
      <c r="L153" s="325">
        <v>398.92</v>
      </c>
      <c r="M153" s="327"/>
      <c r="N153" s="329">
        <v>700</v>
      </c>
    </row>
    <row r="154" spans="1:14" ht="15">
      <c r="A154" s="140"/>
      <c r="B154" s="217"/>
      <c r="C154" s="260" t="s">
        <v>352</v>
      </c>
      <c r="D154" s="260" t="s">
        <v>346</v>
      </c>
      <c r="E154" s="260" t="s">
        <v>347</v>
      </c>
      <c r="F154" s="261" t="s">
        <v>289</v>
      </c>
      <c r="G154" s="323"/>
      <c r="H154" s="325">
        <v>0</v>
      </c>
      <c r="I154" s="327"/>
      <c r="J154" s="325">
        <v>0</v>
      </c>
      <c r="K154" s="327"/>
      <c r="L154" s="325">
        <v>0</v>
      </c>
      <c r="M154" s="327"/>
      <c r="N154" s="329">
        <v>150</v>
      </c>
    </row>
    <row r="155" spans="1:14" ht="15">
      <c r="A155" s="140"/>
      <c r="B155" s="217"/>
      <c r="C155" s="260" t="s">
        <v>353</v>
      </c>
      <c r="D155" s="260" t="s">
        <v>346</v>
      </c>
      <c r="E155" s="260" t="s">
        <v>189</v>
      </c>
      <c r="F155" s="261" t="s">
        <v>289</v>
      </c>
      <c r="G155" s="323"/>
      <c r="H155" s="325">
        <v>541.11</v>
      </c>
      <c r="I155" s="327"/>
      <c r="J155" s="325">
        <v>1085.04</v>
      </c>
      <c r="K155" s="327"/>
      <c r="L155" s="325">
        <v>1630.71</v>
      </c>
      <c r="M155" s="327"/>
      <c r="N155" s="329">
        <v>2400</v>
      </c>
    </row>
    <row r="156" spans="1:14" ht="15">
      <c r="A156" s="140"/>
      <c r="B156" s="217"/>
      <c r="C156" s="260" t="s">
        <v>354</v>
      </c>
      <c r="D156" s="260" t="s">
        <v>346</v>
      </c>
      <c r="E156" s="260" t="s">
        <v>189</v>
      </c>
      <c r="F156" s="261" t="s">
        <v>289</v>
      </c>
      <c r="G156" s="323"/>
      <c r="H156" s="325">
        <v>331.5</v>
      </c>
      <c r="I156" s="327"/>
      <c r="J156" s="325">
        <v>723.79</v>
      </c>
      <c r="K156" s="327"/>
      <c r="L156" s="325">
        <v>1057.6</v>
      </c>
      <c r="M156" s="327"/>
      <c r="N156" s="329">
        <v>1825.71</v>
      </c>
    </row>
    <row r="157" spans="1:14" ht="15">
      <c r="A157" s="140"/>
      <c r="B157" s="217"/>
      <c r="C157" s="260" t="s">
        <v>355</v>
      </c>
      <c r="D157" s="260" t="s">
        <v>346</v>
      </c>
      <c r="E157" s="260" t="s">
        <v>189</v>
      </c>
      <c r="F157" s="261" t="s">
        <v>289</v>
      </c>
      <c r="G157" s="323"/>
      <c r="H157" s="325">
        <v>573.51</v>
      </c>
      <c r="I157" s="327"/>
      <c r="J157" s="325">
        <v>1149.57</v>
      </c>
      <c r="K157" s="327"/>
      <c r="L157" s="325">
        <v>1727.37</v>
      </c>
      <c r="M157" s="327"/>
      <c r="N157" s="329">
        <v>2600</v>
      </c>
    </row>
    <row r="158" spans="1:14" ht="15">
      <c r="A158" s="140"/>
      <c r="B158" s="217"/>
      <c r="C158" s="220" t="s">
        <v>356</v>
      </c>
      <c r="D158" s="220" t="s">
        <v>346</v>
      </c>
      <c r="E158" s="220" t="s">
        <v>189</v>
      </c>
      <c r="F158" s="226" t="s">
        <v>289</v>
      </c>
      <c r="G158" s="304"/>
      <c r="H158" s="309">
        <v>568.92</v>
      </c>
      <c r="I158" s="307"/>
      <c r="J158" s="309">
        <v>1140.63</v>
      </c>
      <c r="K158" s="307"/>
      <c r="L158" s="309">
        <v>1714.14</v>
      </c>
      <c r="M158" s="307"/>
      <c r="N158" s="314">
        <v>2500</v>
      </c>
    </row>
    <row r="159" spans="1:14" ht="15">
      <c r="A159" s="140" t="s">
        <v>68</v>
      </c>
      <c r="B159" s="137" t="s">
        <v>67</v>
      </c>
      <c r="C159" s="222"/>
      <c r="D159" s="222"/>
      <c r="E159" s="222"/>
      <c r="F159" s="342"/>
      <c r="G159" s="158">
        <v>126820.59</v>
      </c>
      <c r="H159" s="159">
        <f>SUM(H160:H242)</f>
        <v>198441</v>
      </c>
      <c r="I159" s="159">
        <v>278793.39</v>
      </c>
      <c r="J159" s="159">
        <f>SUM(J160:J242)</f>
        <v>323308.22</v>
      </c>
      <c r="K159" s="159">
        <v>392981.84</v>
      </c>
      <c r="L159" s="159">
        <f>SUM(L160:L242)</f>
        <v>457625.04</v>
      </c>
      <c r="M159" s="159">
        <v>574610.74</v>
      </c>
      <c r="N159" s="160">
        <f>SUM(N160:N242)</f>
        <v>802609.34</v>
      </c>
    </row>
    <row r="160" spans="1:14" ht="15">
      <c r="A160" s="140"/>
      <c r="B160" s="217"/>
      <c r="C160" s="247" t="s">
        <v>357</v>
      </c>
      <c r="D160" s="247" t="s">
        <v>358</v>
      </c>
      <c r="E160" s="247" t="s">
        <v>359</v>
      </c>
      <c r="F160" s="249" t="s">
        <v>190</v>
      </c>
      <c r="G160" s="346"/>
      <c r="H160" s="361">
        <v>0</v>
      </c>
      <c r="I160" s="350"/>
      <c r="J160" s="361">
        <v>0</v>
      </c>
      <c r="K160" s="350"/>
      <c r="L160" s="361">
        <v>0</v>
      </c>
      <c r="M160" s="350"/>
      <c r="N160" s="364">
        <v>2500</v>
      </c>
    </row>
    <row r="161" spans="1:14" ht="15">
      <c r="A161" s="140"/>
      <c r="B161" s="217"/>
      <c r="C161" s="260" t="s">
        <v>360</v>
      </c>
      <c r="D161" s="260" t="s">
        <v>361</v>
      </c>
      <c r="E161" s="260" t="s">
        <v>362</v>
      </c>
      <c r="F161" s="261" t="s">
        <v>194</v>
      </c>
      <c r="G161" s="366"/>
      <c r="H161" s="368">
        <v>0</v>
      </c>
      <c r="I161" s="370"/>
      <c r="J161" s="368">
        <v>10.32</v>
      </c>
      <c r="K161" s="370"/>
      <c r="L161" s="368">
        <v>472.14</v>
      </c>
      <c r="M161" s="370"/>
      <c r="N161" s="372">
        <v>472.14</v>
      </c>
    </row>
    <row r="162" spans="1:14" ht="15">
      <c r="A162" s="140"/>
      <c r="B162" s="217"/>
      <c r="C162" s="260" t="s">
        <v>363</v>
      </c>
      <c r="D162" s="260" t="s">
        <v>361</v>
      </c>
      <c r="E162" s="260" t="s">
        <v>189</v>
      </c>
      <c r="F162" s="261" t="s">
        <v>190</v>
      </c>
      <c r="G162" s="366"/>
      <c r="H162" s="368">
        <v>0</v>
      </c>
      <c r="I162" s="370"/>
      <c r="J162" s="368">
        <v>154</v>
      </c>
      <c r="K162" s="370"/>
      <c r="L162" s="368">
        <v>154</v>
      </c>
      <c r="M162" s="370"/>
      <c r="N162" s="372">
        <v>600</v>
      </c>
    </row>
    <row r="163" spans="1:14" ht="15">
      <c r="A163" s="140"/>
      <c r="B163" s="217"/>
      <c r="C163" s="260" t="s">
        <v>364</v>
      </c>
      <c r="D163" s="260" t="s">
        <v>365</v>
      </c>
      <c r="E163" s="260" t="s">
        <v>189</v>
      </c>
      <c r="F163" s="261" t="s">
        <v>194</v>
      </c>
      <c r="G163" s="366"/>
      <c r="H163" s="368">
        <v>1897.12</v>
      </c>
      <c r="I163" s="370"/>
      <c r="J163" s="368">
        <v>1897.12</v>
      </c>
      <c r="K163" s="370"/>
      <c r="L163" s="368">
        <v>5323.2</v>
      </c>
      <c r="M163" s="370"/>
      <c r="N163" s="372">
        <v>20047.12</v>
      </c>
    </row>
    <row r="164" spans="1:14" ht="15">
      <c r="A164" s="140"/>
      <c r="B164" s="217"/>
      <c r="C164" s="260" t="s">
        <v>366</v>
      </c>
      <c r="D164" s="260" t="s">
        <v>365</v>
      </c>
      <c r="E164" s="260" t="s">
        <v>367</v>
      </c>
      <c r="F164" s="261" t="s">
        <v>190</v>
      </c>
      <c r="G164" s="366"/>
      <c r="H164" s="368">
        <v>0</v>
      </c>
      <c r="I164" s="370"/>
      <c r="J164" s="368">
        <v>4349.96</v>
      </c>
      <c r="K164" s="370"/>
      <c r="L164" s="368">
        <v>4349.96</v>
      </c>
      <c r="M164" s="370"/>
      <c r="N164" s="372">
        <v>4350</v>
      </c>
    </row>
    <row r="165" spans="1:14" ht="15">
      <c r="A165" s="140"/>
      <c r="B165" s="217"/>
      <c r="C165" s="260" t="s">
        <v>368</v>
      </c>
      <c r="D165" s="260" t="s">
        <v>369</v>
      </c>
      <c r="E165" s="260" t="s">
        <v>370</v>
      </c>
      <c r="F165" s="261" t="s">
        <v>194</v>
      </c>
      <c r="G165" s="366"/>
      <c r="H165" s="368">
        <v>14252.4</v>
      </c>
      <c r="I165" s="370"/>
      <c r="J165" s="368">
        <v>20315.14</v>
      </c>
      <c r="K165" s="370"/>
      <c r="L165" s="368">
        <v>21412.66</v>
      </c>
      <c r="M165" s="370"/>
      <c r="N165" s="372">
        <v>21412.66</v>
      </c>
    </row>
    <row r="166" spans="1:14" ht="15">
      <c r="A166" s="140"/>
      <c r="B166" s="217"/>
      <c r="C166" s="260" t="s">
        <v>371</v>
      </c>
      <c r="D166" s="260" t="s">
        <v>365</v>
      </c>
      <c r="E166" s="260" t="s">
        <v>189</v>
      </c>
      <c r="F166" s="261" t="s">
        <v>190</v>
      </c>
      <c r="G166" s="366"/>
      <c r="H166" s="368">
        <v>0</v>
      </c>
      <c r="I166" s="370"/>
      <c r="J166" s="368">
        <v>0</v>
      </c>
      <c r="K166" s="370"/>
      <c r="L166" s="368">
        <v>0</v>
      </c>
      <c r="M166" s="370"/>
      <c r="N166" s="372">
        <v>250</v>
      </c>
    </row>
    <row r="167" spans="1:14" ht="15">
      <c r="A167" s="140"/>
      <c r="B167" s="217"/>
      <c r="C167" s="260" t="s">
        <v>372</v>
      </c>
      <c r="D167" s="260" t="s">
        <v>365</v>
      </c>
      <c r="E167" s="260" t="s">
        <v>189</v>
      </c>
      <c r="F167" s="261" t="s">
        <v>194</v>
      </c>
      <c r="G167" s="366"/>
      <c r="H167" s="368">
        <v>3146.62</v>
      </c>
      <c r="I167" s="370"/>
      <c r="J167" s="368">
        <v>3146.62</v>
      </c>
      <c r="K167" s="370"/>
      <c r="L167" s="368">
        <v>3146.62</v>
      </c>
      <c r="M167" s="370"/>
      <c r="N167" s="372">
        <v>7096.62</v>
      </c>
    </row>
    <row r="168" spans="1:14" ht="15">
      <c r="A168" s="140"/>
      <c r="B168" s="217"/>
      <c r="C168" s="260" t="s">
        <v>373</v>
      </c>
      <c r="D168" s="260" t="s">
        <v>365</v>
      </c>
      <c r="E168" s="260" t="s">
        <v>189</v>
      </c>
      <c r="F168" s="261" t="s">
        <v>194</v>
      </c>
      <c r="G168" s="366"/>
      <c r="H168" s="368">
        <v>0</v>
      </c>
      <c r="I168" s="370"/>
      <c r="J168" s="368">
        <v>1725</v>
      </c>
      <c r="K168" s="370"/>
      <c r="L168" s="368">
        <v>1725</v>
      </c>
      <c r="M168" s="370"/>
      <c r="N168" s="372">
        <v>1725</v>
      </c>
    </row>
    <row r="169" spans="1:14" ht="15">
      <c r="A169" s="140"/>
      <c r="B169" s="217"/>
      <c r="C169" s="260" t="s">
        <v>374</v>
      </c>
      <c r="D169" s="260" t="s">
        <v>365</v>
      </c>
      <c r="E169" s="260" t="s">
        <v>367</v>
      </c>
      <c r="F169" s="261" t="s">
        <v>194</v>
      </c>
      <c r="G169" s="366"/>
      <c r="H169" s="368">
        <v>0</v>
      </c>
      <c r="I169" s="370"/>
      <c r="J169" s="368">
        <v>2060</v>
      </c>
      <c r="K169" s="370"/>
      <c r="L169" s="368">
        <v>2060</v>
      </c>
      <c r="M169" s="370"/>
      <c r="N169" s="372">
        <v>2324</v>
      </c>
    </row>
    <row r="170" spans="1:14" ht="15">
      <c r="A170" s="140"/>
      <c r="B170" s="217"/>
      <c r="C170" s="260" t="s">
        <v>375</v>
      </c>
      <c r="D170" s="260" t="s">
        <v>376</v>
      </c>
      <c r="E170" s="260" t="s">
        <v>189</v>
      </c>
      <c r="F170" s="261" t="s">
        <v>194</v>
      </c>
      <c r="G170" s="366"/>
      <c r="H170" s="368">
        <v>0</v>
      </c>
      <c r="I170" s="370"/>
      <c r="J170" s="368">
        <v>854</v>
      </c>
      <c r="K170" s="370"/>
      <c r="L170" s="368">
        <v>854</v>
      </c>
      <c r="M170" s="370"/>
      <c r="N170" s="372">
        <v>854</v>
      </c>
    </row>
    <row r="171" spans="1:14" ht="15">
      <c r="A171" s="140"/>
      <c r="B171" s="217"/>
      <c r="C171" s="260" t="s">
        <v>377</v>
      </c>
      <c r="D171" s="260" t="s">
        <v>369</v>
      </c>
      <c r="E171" s="260" t="s">
        <v>378</v>
      </c>
      <c r="F171" s="261" t="s">
        <v>194</v>
      </c>
      <c r="G171" s="366"/>
      <c r="H171" s="368">
        <v>0</v>
      </c>
      <c r="I171" s="370"/>
      <c r="J171" s="368">
        <v>0</v>
      </c>
      <c r="K171" s="370"/>
      <c r="L171" s="368">
        <v>854</v>
      </c>
      <c r="M171" s="370"/>
      <c r="N171" s="372">
        <v>854</v>
      </c>
    </row>
    <row r="172" spans="1:14" ht="15">
      <c r="A172" s="140"/>
      <c r="B172" s="217"/>
      <c r="C172" s="260" t="s">
        <v>379</v>
      </c>
      <c r="D172" s="260" t="s">
        <v>369</v>
      </c>
      <c r="E172" s="260" t="s">
        <v>189</v>
      </c>
      <c r="F172" s="261" t="s">
        <v>194</v>
      </c>
      <c r="G172" s="366"/>
      <c r="H172" s="368">
        <v>273.1</v>
      </c>
      <c r="I172" s="370"/>
      <c r="J172" s="368">
        <v>864.92</v>
      </c>
      <c r="K172" s="370"/>
      <c r="L172" s="368">
        <v>1946.17</v>
      </c>
      <c r="M172" s="370"/>
      <c r="N172" s="372">
        <v>4420.81</v>
      </c>
    </row>
    <row r="173" spans="1:14" ht="15">
      <c r="A173" s="140"/>
      <c r="B173" s="217"/>
      <c r="C173" s="260" t="s">
        <v>380</v>
      </c>
      <c r="D173" s="260" t="s">
        <v>358</v>
      </c>
      <c r="E173" s="260" t="s">
        <v>189</v>
      </c>
      <c r="F173" s="261" t="s">
        <v>190</v>
      </c>
      <c r="G173" s="366"/>
      <c r="H173" s="368">
        <v>306.7</v>
      </c>
      <c r="I173" s="370"/>
      <c r="J173" s="368">
        <v>306.7</v>
      </c>
      <c r="K173" s="370"/>
      <c r="L173" s="368">
        <v>643.5</v>
      </c>
      <c r="M173" s="370"/>
      <c r="N173" s="372">
        <v>1156.7</v>
      </c>
    </row>
    <row r="174" spans="1:14" ht="15">
      <c r="A174" s="140"/>
      <c r="B174" s="217"/>
      <c r="C174" s="260" t="s">
        <v>381</v>
      </c>
      <c r="D174" s="260" t="s">
        <v>382</v>
      </c>
      <c r="E174" s="260" t="s">
        <v>383</v>
      </c>
      <c r="F174" s="261" t="s">
        <v>194</v>
      </c>
      <c r="G174" s="366"/>
      <c r="H174" s="368">
        <v>0</v>
      </c>
      <c r="I174" s="370"/>
      <c r="J174" s="368">
        <v>0</v>
      </c>
      <c r="K174" s="370"/>
      <c r="L174" s="368">
        <v>0</v>
      </c>
      <c r="M174" s="370"/>
      <c r="N174" s="372">
        <v>4500</v>
      </c>
    </row>
    <row r="175" spans="1:14" ht="15">
      <c r="A175" s="140"/>
      <c r="B175" s="217"/>
      <c r="C175" s="260" t="s">
        <v>384</v>
      </c>
      <c r="D175" s="260" t="s">
        <v>382</v>
      </c>
      <c r="E175" s="260" t="s">
        <v>189</v>
      </c>
      <c r="F175" s="261" t="s">
        <v>190</v>
      </c>
      <c r="G175" s="366"/>
      <c r="H175" s="368">
        <v>241.98</v>
      </c>
      <c r="I175" s="370"/>
      <c r="J175" s="368">
        <v>550.05</v>
      </c>
      <c r="K175" s="370"/>
      <c r="L175" s="368">
        <v>858.12</v>
      </c>
      <c r="M175" s="370"/>
      <c r="N175" s="372">
        <v>1536.6</v>
      </c>
    </row>
    <row r="176" spans="1:14" ht="15">
      <c r="A176" s="140"/>
      <c r="B176" s="217"/>
      <c r="C176" s="260" t="s">
        <v>385</v>
      </c>
      <c r="D176" s="260" t="s">
        <v>386</v>
      </c>
      <c r="E176" s="260" t="s">
        <v>387</v>
      </c>
      <c r="F176" s="261" t="s">
        <v>190</v>
      </c>
      <c r="G176" s="366"/>
      <c r="H176" s="368">
        <v>46.95</v>
      </c>
      <c r="I176" s="370"/>
      <c r="J176" s="368">
        <v>91.95</v>
      </c>
      <c r="K176" s="370"/>
      <c r="L176" s="368">
        <v>136.95</v>
      </c>
      <c r="M176" s="370"/>
      <c r="N176" s="372">
        <v>250</v>
      </c>
    </row>
    <row r="177" spans="1:14" ht="15">
      <c r="A177" s="140"/>
      <c r="B177" s="217"/>
      <c r="C177" s="260" t="s">
        <v>388</v>
      </c>
      <c r="D177" s="260" t="s">
        <v>358</v>
      </c>
      <c r="E177" s="260" t="s">
        <v>389</v>
      </c>
      <c r="F177" s="261" t="s">
        <v>190</v>
      </c>
      <c r="G177" s="366"/>
      <c r="H177" s="368">
        <v>0</v>
      </c>
      <c r="I177" s="370"/>
      <c r="J177" s="368">
        <v>0</v>
      </c>
      <c r="K177" s="370"/>
      <c r="L177" s="368">
        <v>0</v>
      </c>
      <c r="M177" s="370"/>
      <c r="N177" s="372">
        <v>100</v>
      </c>
    </row>
    <row r="178" spans="1:14" ht="15">
      <c r="A178" s="140"/>
      <c r="B178" s="217"/>
      <c r="C178" s="260" t="s">
        <v>390</v>
      </c>
      <c r="D178" s="260" t="s">
        <v>386</v>
      </c>
      <c r="E178" s="260" t="s">
        <v>387</v>
      </c>
      <c r="F178" s="261" t="s">
        <v>190</v>
      </c>
      <c r="G178" s="366"/>
      <c r="H178" s="368">
        <v>0</v>
      </c>
      <c r="I178" s="370"/>
      <c r="J178" s="368">
        <v>2902</v>
      </c>
      <c r="K178" s="370"/>
      <c r="L178" s="368">
        <v>2902</v>
      </c>
      <c r="M178" s="370"/>
      <c r="N178" s="372">
        <v>6202</v>
      </c>
    </row>
    <row r="179" spans="1:14" ht="15">
      <c r="A179" s="140"/>
      <c r="B179" s="217"/>
      <c r="C179" s="260" t="s">
        <v>391</v>
      </c>
      <c r="D179" s="260" t="s">
        <v>392</v>
      </c>
      <c r="E179" s="260" t="s">
        <v>189</v>
      </c>
      <c r="F179" s="261" t="s">
        <v>190</v>
      </c>
      <c r="G179" s="366"/>
      <c r="H179" s="368">
        <v>12657.5</v>
      </c>
      <c r="I179" s="370"/>
      <c r="J179" s="368">
        <v>15104.42</v>
      </c>
      <c r="K179" s="370"/>
      <c r="L179" s="368">
        <v>15104.42</v>
      </c>
      <c r="M179" s="370"/>
      <c r="N179" s="372">
        <v>32656.5</v>
      </c>
    </row>
    <row r="180" spans="1:14" ht="15">
      <c r="A180" s="140"/>
      <c r="B180" s="217"/>
      <c r="C180" s="260" t="s">
        <v>393</v>
      </c>
      <c r="D180" s="260" t="s">
        <v>382</v>
      </c>
      <c r="E180" s="260" t="s">
        <v>189</v>
      </c>
      <c r="F180" s="261" t="s">
        <v>190</v>
      </c>
      <c r="G180" s="366"/>
      <c r="H180" s="368">
        <v>2989</v>
      </c>
      <c r="I180" s="370"/>
      <c r="J180" s="368">
        <v>5307</v>
      </c>
      <c r="K180" s="370"/>
      <c r="L180" s="368">
        <v>6771</v>
      </c>
      <c r="M180" s="370"/>
      <c r="N180" s="372">
        <v>12739</v>
      </c>
    </row>
    <row r="181" spans="1:14" ht="15">
      <c r="A181" s="140"/>
      <c r="B181" s="217"/>
      <c r="C181" s="260" t="s">
        <v>394</v>
      </c>
      <c r="D181" s="260" t="s">
        <v>395</v>
      </c>
      <c r="E181" s="260" t="s">
        <v>396</v>
      </c>
      <c r="F181" s="261" t="s">
        <v>190</v>
      </c>
      <c r="G181" s="366"/>
      <c r="H181" s="368">
        <v>389.86</v>
      </c>
      <c r="I181" s="370"/>
      <c r="J181" s="368">
        <v>944.32</v>
      </c>
      <c r="K181" s="370"/>
      <c r="L181" s="368">
        <v>5000.88</v>
      </c>
      <c r="M181" s="370"/>
      <c r="N181" s="372">
        <v>8889.86</v>
      </c>
    </row>
    <row r="182" spans="1:14" ht="15">
      <c r="A182" s="140"/>
      <c r="B182" s="217"/>
      <c r="C182" s="260" t="s">
        <v>397</v>
      </c>
      <c r="D182" s="260" t="s">
        <v>395</v>
      </c>
      <c r="E182" s="260" t="s">
        <v>396</v>
      </c>
      <c r="F182" s="261" t="s">
        <v>194</v>
      </c>
      <c r="G182" s="366"/>
      <c r="H182" s="368">
        <v>6090.34</v>
      </c>
      <c r="I182" s="370"/>
      <c r="J182" s="368">
        <v>6090.34</v>
      </c>
      <c r="K182" s="370"/>
      <c r="L182" s="368">
        <v>6090.34</v>
      </c>
      <c r="M182" s="370"/>
      <c r="N182" s="372">
        <v>14678.63</v>
      </c>
    </row>
    <row r="183" spans="1:14" ht="15">
      <c r="A183" s="140"/>
      <c r="B183" s="217"/>
      <c r="C183" s="260" t="s">
        <v>398</v>
      </c>
      <c r="D183" s="260" t="s">
        <v>399</v>
      </c>
      <c r="E183" s="260" t="s">
        <v>189</v>
      </c>
      <c r="F183" s="261" t="s">
        <v>194</v>
      </c>
      <c r="G183" s="366"/>
      <c r="H183" s="368">
        <v>0</v>
      </c>
      <c r="I183" s="370"/>
      <c r="J183" s="368">
        <v>3019.5</v>
      </c>
      <c r="K183" s="370"/>
      <c r="L183" s="368">
        <v>3479.53</v>
      </c>
      <c r="M183" s="370"/>
      <c r="N183" s="372">
        <v>7000</v>
      </c>
    </row>
    <row r="184" spans="1:14" ht="15">
      <c r="A184" s="140"/>
      <c r="B184" s="217"/>
      <c r="C184" s="260" t="s">
        <v>400</v>
      </c>
      <c r="D184" s="260" t="s">
        <v>401</v>
      </c>
      <c r="E184" s="260" t="s">
        <v>402</v>
      </c>
      <c r="F184" s="261" t="s">
        <v>194</v>
      </c>
      <c r="G184" s="366"/>
      <c r="H184" s="368">
        <v>2958.71</v>
      </c>
      <c r="I184" s="370"/>
      <c r="J184" s="368">
        <v>4407.01</v>
      </c>
      <c r="K184" s="370"/>
      <c r="L184" s="368">
        <v>6182.64</v>
      </c>
      <c r="M184" s="370"/>
      <c r="N184" s="372">
        <v>10411.11</v>
      </c>
    </row>
    <row r="185" spans="1:14" ht="15">
      <c r="A185" s="140"/>
      <c r="B185" s="217"/>
      <c r="C185" s="260" t="s">
        <v>403</v>
      </c>
      <c r="D185" s="260" t="s">
        <v>392</v>
      </c>
      <c r="E185" s="260" t="s">
        <v>189</v>
      </c>
      <c r="F185" s="261" t="s">
        <v>190</v>
      </c>
      <c r="G185" s="366"/>
      <c r="H185" s="368">
        <v>0</v>
      </c>
      <c r="I185" s="370"/>
      <c r="J185" s="368">
        <v>0</v>
      </c>
      <c r="K185" s="370"/>
      <c r="L185" s="368">
        <v>367.1</v>
      </c>
      <c r="M185" s="370"/>
      <c r="N185" s="372">
        <v>700</v>
      </c>
    </row>
    <row r="186" spans="1:14" ht="15">
      <c r="A186" s="140"/>
      <c r="B186" s="217"/>
      <c r="C186" s="260" t="s">
        <v>404</v>
      </c>
      <c r="D186" s="260" t="s">
        <v>361</v>
      </c>
      <c r="E186" s="260" t="s">
        <v>189</v>
      </c>
      <c r="F186" s="261" t="s">
        <v>190</v>
      </c>
      <c r="G186" s="366"/>
      <c r="H186" s="368">
        <v>0</v>
      </c>
      <c r="I186" s="370"/>
      <c r="J186" s="368">
        <v>488</v>
      </c>
      <c r="K186" s="370"/>
      <c r="L186" s="368">
        <v>488</v>
      </c>
      <c r="M186" s="370"/>
      <c r="N186" s="372">
        <v>1300</v>
      </c>
    </row>
    <row r="187" spans="1:14" ht="15">
      <c r="A187" s="140"/>
      <c r="B187" s="217"/>
      <c r="C187" s="260" t="s">
        <v>405</v>
      </c>
      <c r="D187" s="260" t="s">
        <v>406</v>
      </c>
      <c r="E187" s="260" t="s">
        <v>189</v>
      </c>
      <c r="F187" s="261" t="s">
        <v>190</v>
      </c>
      <c r="G187" s="366"/>
      <c r="H187" s="368">
        <v>0</v>
      </c>
      <c r="I187" s="370"/>
      <c r="J187" s="368">
        <v>0</v>
      </c>
      <c r="K187" s="370"/>
      <c r="L187" s="368">
        <v>0</v>
      </c>
      <c r="M187" s="370"/>
      <c r="N187" s="372">
        <v>707.3</v>
      </c>
    </row>
    <row r="188" spans="1:14" ht="15">
      <c r="A188" s="140"/>
      <c r="B188" s="217"/>
      <c r="C188" s="260" t="s">
        <v>407</v>
      </c>
      <c r="D188" s="260" t="s">
        <v>369</v>
      </c>
      <c r="E188" s="260" t="s">
        <v>189</v>
      </c>
      <c r="F188" s="261" t="s">
        <v>194</v>
      </c>
      <c r="G188" s="366"/>
      <c r="H188" s="368">
        <v>0</v>
      </c>
      <c r="I188" s="370"/>
      <c r="J188" s="368">
        <v>951.6</v>
      </c>
      <c r="K188" s="370"/>
      <c r="L188" s="368">
        <v>951.6</v>
      </c>
      <c r="M188" s="370"/>
      <c r="N188" s="372">
        <v>1951.6</v>
      </c>
    </row>
    <row r="189" spans="1:14" ht="15">
      <c r="A189" s="140"/>
      <c r="B189" s="217"/>
      <c r="C189" s="260" t="s">
        <v>408</v>
      </c>
      <c r="D189" s="260" t="s">
        <v>401</v>
      </c>
      <c r="E189" s="260" t="s">
        <v>189</v>
      </c>
      <c r="F189" s="261" t="s">
        <v>194</v>
      </c>
      <c r="G189" s="366"/>
      <c r="H189" s="368">
        <v>134.2</v>
      </c>
      <c r="I189" s="370"/>
      <c r="J189" s="368">
        <v>1207.8</v>
      </c>
      <c r="K189" s="370"/>
      <c r="L189" s="368">
        <v>2660.52</v>
      </c>
      <c r="M189" s="370"/>
      <c r="N189" s="372">
        <v>4350</v>
      </c>
    </row>
    <row r="190" spans="1:14" ht="15">
      <c r="A190" s="140"/>
      <c r="B190" s="217"/>
      <c r="C190" s="260" t="s">
        <v>409</v>
      </c>
      <c r="D190" s="260" t="s">
        <v>376</v>
      </c>
      <c r="E190" s="260" t="s">
        <v>189</v>
      </c>
      <c r="F190" s="261" t="s">
        <v>190</v>
      </c>
      <c r="G190" s="366"/>
      <c r="H190" s="368">
        <v>1676.38</v>
      </c>
      <c r="I190" s="370"/>
      <c r="J190" s="368">
        <v>3413.2</v>
      </c>
      <c r="K190" s="370"/>
      <c r="L190" s="368">
        <v>5150.02</v>
      </c>
      <c r="M190" s="370"/>
      <c r="N190" s="372">
        <v>7518.5</v>
      </c>
    </row>
    <row r="191" spans="1:14" ht="15">
      <c r="A191" s="140"/>
      <c r="B191" s="217"/>
      <c r="C191" s="260" t="s">
        <v>410</v>
      </c>
      <c r="D191" s="260" t="s">
        <v>411</v>
      </c>
      <c r="E191" s="260" t="s">
        <v>189</v>
      </c>
      <c r="F191" s="261" t="s">
        <v>190</v>
      </c>
      <c r="G191" s="366"/>
      <c r="H191" s="368">
        <v>7263.76</v>
      </c>
      <c r="I191" s="370"/>
      <c r="J191" s="368">
        <v>11208.91</v>
      </c>
      <c r="K191" s="370"/>
      <c r="L191" s="368">
        <v>15274.6</v>
      </c>
      <c r="M191" s="370"/>
      <c r="N191" s="372">
        <v>26328.5</v>
      </c>
    </row>
    <row r="192" spans="1:14" ht="15">
      <c r="A192" s="140"/>
      <c r="B192" s="217"/>
      <c r="C192" s="260" t="s">
        <v>412</v>
      </c>
      <c r="D192" s="260" t="s">
        <v>401</v>
      </c>
      <c r="E192" s="260" t="s">
        <v>189</v>
      </c>
      <c r="F192" s="261" t="s">
        <v>194</v>
      </c>
      <c r="G192" s="366"/>
      <c r="H192" s="368">
        <v>4880</v>
      </c>
      <c r="I192" s="370"/>
      <c r="J192" s="368">
        <v>4880</v>
      </c>
      <c r="K192" s="370"/>
      <c r="L192" s="368">
        <v>4880</v>
      </c>
      <c r="M192" s="370"/>
      <c r="N192" s="372">
        <v>9780</v>
      </c>
    </row>
    <row r="193" spans="1:14" ht="15">
      <c r="A193" s="140"/>
      <c r="B193" s="217"/>
      <c r="C193" s="260" t="s">
        <v>413</v>
      </c>
      <c r="D193" s="260" t="s">
        <v>369</v>
      </c>
      <c r="E193" s="260" t="s">
        <v>189</v>
      </c>
      <c r="F193" s="261" t="s">
        <v>190</v>
      </c>
      <c r="G193" s="366"/>
      <c r="H193" s="368">
        <v>1105.32</v>
      </c>
      <c r="I193" s="370"/>
      <c r="J193" s="368">
        <v>1187.6</v>
      </c>
      <c r="K193" s="370"/>
      <c r="L193" s="368">
        <v>1315.36</v>
      </c>
      <c r="M193" s="370"/>
      <c r="N193" s="372">
        <v>2550</v>
      </c>
    </row>
    <row r="194" spans="1:14" ht="15">
      <c r="A194" s="140"/>
      <c r="B194" s="217"/>
      <c r="C194" s="260" t="s">
        <v>414</v>
      </c>
      <c r="D194" s="260" t="s">
        <v>401</v>
      </c>
      <c r="E194" s="260" t="s">
        <v>189</v>
      </c>
      <c r="F194" s="261" t="s">
        <v>190</v>
      </c>
      <c r="G194" s="366"/>
      <c r="H194" s="368">
        <v>0</v>
      </c>
      <c r="I194" s="370"/>
      <c r="J194" s="368">
        <v>0</v>
      </c>
      <c r="K194" s="370"/>
      <c r="L194" s="368">
        <v>183</v>
      </c>
      <c r="M194" s="370"/>
      <c r="N194" s="372">
        <v>1483</v>
      </c>
    </row>
    <row r="195" spans="1:14" ht="15">
      <c r="A195" s="140"/>
      <c r="B195" s="217"/>
      <c r="C195" s="260" t="s">
        <v>415</v>
      </c>
      <c r="D195" s="260" t="s">
        <v>411</v>
      </c>
      <c r="E195" s="260" t="s">
        <v>189</v>
      </c>
      <c r="F195" s="261" t="s">
        <v>190</v>
      </c>
      <c r="G195" s="366"/>
      <c r="H195" s="368">
        <v>1977.35</v>
      </c>
      <c r="I195" s="370"/>
      <c r="J195" s="368">
        <v>3574.85</v>
      </c>
      <c r="K195" s="370"/>
      <c r="L195" s="368">
        <v>4645.78</v>
      </c>
      <c r="M195" s="370"/>
      <c r="N195" s="372">
        <v>7103.78</v>
      </c>
    </row>
    <row r="196" spans="1:14" ht="15">
      <c r="A196" s="140"/>
      <c r="B196" s="217"/>
      <c r="C196" s="260" t="s">
        <v>416</v>
      </c>
      <c r="D196" s="260" t="s">
        <v>411</v>
      </c>
      <c r="E196" s="260" t="s">
        <v>189</v>
      </c>
      <c r="F196" s="261" t="s">
        <v>190</v>
      </c>
      <c r="G196" s="366"/>
      <c r="H196" s="368">
        <v>3614.36</v>
      </c>
      <c r="I196" s="370"/>
      <c r="J196" s="368">
        <v>5714.77</v>
      </c>
      <c r="K196" s="370"/>
      <c r="L196" s="368">
        <v>5714.77</v>
      </c>
      <c r="M196" s="370"/>
      <c r="N196" s="372">
        <v>9076.39</v>
      </c>
    </row>
    <row r="197" spans="1:14" ht="15">
      <c r="A197" s="140"/>
      <c r="B197" s="217"/>
      <c r="C197" s="260" t="s">
        <v>417</v>
      </c>
      <c r="D197" s="260" t="s">
        <v>411</v>
      </c>
      <c r="E197" s="260" t="s">
        <v>189</v>
      </c>
      <c r="F197" s="261" t="s">
        <v>190</v>
      </c>
      <c r="G197" s="366"/>
      <c r="H197" s="368">
        <v>0</v>
      </c>
      <c r="I197" s="370"/>
      <c r="J197" s="368">
        <v>108.22</v>
      </c>
      <c r="K197" s="370"/>
      <c r="L197" s="368">
        <v>180.78</v>
      </c>
      <c r="M197" s="370"/>
      <c r="N197" s="372">
        <v>400</v>
      </c>
    </row>
    <row r="198" spans="1:14" ht="15">
      <c r="A198" s="140"/>
      <c r="B198" s="217"/>
      <c r="C198" s="260" t="s">
        <v>418</v>
      </c>
      <c r="D198" s="260" t="s">
        <v>392</v>
      </c>
      <c r="E198" s="260" t="s">
        <v>189</v>
      </c>
      <c r="F198" s="261" t="s">
        <v>194</v>
      </c>
      <c r="G198" s="366"/>
      <c r="H198" s="368">
        <v>2562</v>
      </c>
      <c r="I198" s="370"/>
      <c r="J198" s="368">
        <v>2562</v>
      </c>
      <c r="K198" s="370"/>
      <c r="L198" s="368">
        <v>2562</v>
      </c>
      <c r="M198" s="370"/>
      <c r="N198" s="372">
        <v>13542</v>
      </c>
    </row>
    <row r="199" spans="1:14" ht="15">
      <c r="A199" s="140"/>
      <c r="B199" s="217"/>
      <c r="C199" s="260" t="s">
        <v>419</v>
      </c>
      <c r="D199" s="260" t="s">
        <v>392</v>
      </c>
      <c r="E199" s="260" t="s">
        <v>189</v>
      </c>
      <c r="F199" s="261" t="s">
        <v>194</v>
      </c>
      <c r="G199" s="366"/>
      <c r="H199" s="368">
        <v>0</v>
      </c>
      <c r="I199" s="370"/>
      <c r="J199" s="368">
        <v>0</v>
      </c>
      <c r="K199" s="370"/>
      <c r="L199" s="368">
        <v>0</v>
      </c>
      <c r="M199" s="370"/>
      <c r="N199" s="372">
        <v>23729</v>
      </c>
    </row>
    <row r="200" spans="1:14" ht="15">
      <c r="A200" s="140"/>
      <c r="B200" s="217"/>
      <c r="C200" s="260" t="s">
        <v>420</v>
      </c>
      <c r="D200" s="260" t="s">
        <v>392</v>
      </c>
      <c r="E200" s="260" t="s">
        <v>189</v>
      </c>
      <c r="F200" s="261" t="s">
        <v>194</v>
      </c>
      <c r="G200" s="366"/>
      <c r="H200" s="368">
        <v>3660</v>
      </c>
      <c r="I200" s="370"/>
      <c r="J200" s="368">
        <v>3660</v>
      </c>
      <c r="K200" s="370"/>
      <c r="L200" s="368">
        <v>3660</v>
      </c>
      <c r="M200" s="370"/>
      <c r="N200" s="372">
        <v>3660</v>
      </c>
    </row>
    <row r="201" spans="1:14" ht="15">
      <c r="A201" s="140"/>
      <c r="B201" s="217"/>
      <c r="C201" s="260" t="s">
        <v>421</v>
      </c>
      <c r="D201" s="260" t="s">
        <v>392</v>
      </c>
      <c r="E201" s="260" t="s">
        <v>189</v>
      </c>
      <c r="F201" s="261" t="s">
        <v>194</v>
      </c>
      <c r="G201" s="366"/>
      <c r="H201" s="368">
        <v>4758</v>
      </c>
      <c r="I201" s="370"/>
      <c r="J201" s="368">
        <v>4758</v>
      </c>
      <c r="K201" s="370"/>
      <c r="L201" s="368">
        <v>4758</v>
      </c>
      <c r="M201" s="370"/>
      <c r="N201" s="372">
        <v>4758</v>
      </c>
    </row>
    <row r="202" spans="1:14" ht="15">
      <c r="A202" s="140"/>
      <c r="B202" s="217"/>
      <c r="C202" s="260" t="s">
        <v>422</v>
      </c>
      <c r="D202" s="260" t="s">
        <v>392</v>
      </c>
      <c r="E202" s="260" t="s">
        <v>189</v>
      </c>
      <c r="F202" s="261" t="s">
        <v>194</v>
      </c>
      <c r="G202" s="366"/>
      <c r="H202" s="368">
        <v>6710</v>
      </c>
      <c r="I202" s="370"/>
      <c r="J202" s="368">
        <v>6710</v>
      </c>
      <c r="K202" s="370"/>
      <c r="L202" s="368">
        <v>6710</v>
      </c>
      <c r="M202" s="370"/>
      <c r="N202" s="372">
        <v>6710</v>
      </c>
    </row>
    <row r="203" spans="1:14" ht="15">
      <c r="A203" s="140"/>
      <c r="B203" s="217"/>
      <c r="C203" s="260" t="s">
        <v>423</v>
      </c>
      <c r="D203" s="260" t="s">
        <v>399</v>
      </c>
      <c r="E203" s="260" t="s">
        <v>189</v>
      </c>
      <c r="F203" s="261" t="s">
        <v>190</v>
      </c>
      <c r="G203" s="366"/>
      <c r="H203" s="368">
        <v>244</v>
      </c>
      <c r="I203" s="370"/>
      <c r="J203" s="368">
        <v>244</v>
      </c>
      <c r="K203" s="370"/>
      <c r="L203" s="368">
        <v>244</v>
      </c>
      <c r="M203" s="370"/>
      <c r="N203" s="372">
        <v>2144</v>
      </c>
    </row>
    <row r="204" spans="1:14" ht="15">
      <c r="A204" s="140"/>
      <c r="B204" s="217"/>
      <c r="C204" s="260" t="s">
        <v>424</v>
      </c>
      <c r="D204" s="260" t="s">
        <v>399</v>
      </c>
      <c r="E204" s="260" t="s">
        <v>189</v>
      </c>
      <c r="F204" s="261" t="s">
        <v>194</v>
      </c>
      <c r="G204" s="366"/>
      <c r="H204" s="368">
        <v>1098</v>
      </c>
      <c r="I204" s="370"/>
      <c r="J204" s="368">
        <v>1098</v>
      </c>
      <c r="K204" s="370"/>
      <c r="L204" s="368">
        <v>2596.82</v>
      </c>
      <c r="M204" s="370"/>
      <c r="N204" s="372">
        <v>9695.72</v>
      </c>
    </row>
    <row r="205" spans="1:14" ht="15">
      <c r="A205" s="140"/>
      <c r="B205" s="217"/>
      <c r="C205" s="260" t="s">
        <v>425</v>
      </c>
      <c r="D205" s="260" t="s">
        <v>361</v>
      </c>
      <c r="E205" s="260" t="s">
        <v>189</v>
      </c>
      <c r="F205" s="261" t="s">
        <v>190</v>
      </c>
      <c r="G205" s="366"/>
      <c r="H205" s="368">
        <v>0</v>
      </c>
      <c r="I205" s="370"/>
      <c r="J205" s="368">
        <v>0</v>
      </c>
      <c r="K205" s="370"/>
      <c r="L205" s="368">
        <v>0</v>
      </c>
      <c r="M205" s="370"/>
      <c r="N205" s="372">
        <v>300</v>
      </c>
    </row>
    <row r="206" spans="1:14" ht="15">
      <c r="A206" s="140"/>
      <c r="B206" s="217"/>
      <c r="C206" s="260" t="s">
        <v>426</v>
      </c>
      <c r="D206" s="260" t="s">
        <v>361</v>
      </c>
      <c r="E206" s="260" t="s">
        <v>189</v>
      </c>
      <c r="F206" s="261" t="s">
        <v>190</v>
      </c>
      <c r="G206" s="366"/>
      <c r="H206" s="368">
        <v>298.9</v>
      </c>
      <c r="I206" s="370"/>
      <c r="J206" s="368">
        <v>298.9</v>
      </c>
      <c r="K206" s="370"/>
      <c r="L206" s="368">
        <v>298.9</v>
      </c>
      <c r="M206" s="370"/>
      <c r="N206" s="372">
        <v>518.9</v>
      </c>
    </row>
    <row r="207" spans="1:14" ht="15">
      <c r="A207" s="140"/>
      <c r="B207" s="217"/>
      <c r="C207" s="260" t="s">
        <v>427</v>
      </c>
      <c r="D207" s="260" t="s">
        <v>401</v>
      </c>
      <c r="E207" s="260" t="s">
        <v>189</v>
      </c>
      <c r="F207" s="261" t="s">
        <v>190</v>
      </c>
      <c r="G207" s="366"/>
      <c r="H207" s="368">
        <v>0</v>
      </c>
      <c r="I207" s="370"/>
      <c r="J207" s="368">
        <v>0</v>
      </c>
      <c r="K207" s="370"/>
      <c r="L207" s="368">
        <v>34.15</v>
      </c>
      <c r="M207" s="370"/>
      <c r="N207" s="372">
        <v>583.55</v>
      </c>
    </row>
    <row r="208" spans="1:14" ht="15">
      <c r="A208" s="140"/>
      <c r="B208" s="217"/>
      <c r="C208" s="260" t="s">
        <v>428</v>
      </c>
      <c r="D208" s="260" t="s">
        <v>369</v>
      </c>
      <c r="E208" s="260" t="s">
        <v>189</v>
      </c>
      <c r="F208" s="261" t="s">
        <v>190</v>
      </c>
      <c r="G208" s="366"/>
      <c r="H208" s="368">
        <v>0</v>
      </c>
      <c r="I208" s="370"/>
      <c r="J208" s="368">
        <v>846.31</v>
      </c>
      <c r="K208" s="370"/>
      <c r="L208" s="368">
        <v>846.31</v>
      </c>
      <c r="M208" s="370"/>
      <c r="N208" s="372">
        <v>900</v>
      </c>
    </row>
    <row r="209" spans="1:14" ht="15">
      <c r="A209" s="140"/>
      <c r="B209" s="217"/>
      <c r="C209" s="260" t="s">
        <v>429</v>
      </c>
      <c r="D209" s="260" t="s">
        <v>401</v>
      </c>
      <c r="E209" s="260" t="s">
        <v>430</v>
      </c>
      <c r="F209" s="261" t="s">
        <v>190</v>
      </c>
      <c r="G209" s="366"/>
      <c r="H209" s="368">
        <v>0</v>
      </c>
      <c r="I209" s="370"/>
      <c r="J209" s="368">
        <v>0</v>
      </c>
      <c r="K209" s="370"/>
      <c r="L209" s="368">
        <v>0</v>
      </c>
      <c r="M209" s="370"/>
      <c r="N209" s="372">
        <v>1100</v>
      </c>
    </row>
    <row r="210" spans="1:14" ht="15">
      <c r="A210" s="140"/>
      <c r="B210" s="217"/>
      <c r="C210" s="260" t="s">
        <v>431</v>
      </c>
      <c r="D210" s="260" t="s">
        <v>401</v>
      </c>
      <c r="E210" s="260" t="s">
        <v>189</v>
      </c>
      <c r="F210" s="261" t="s">
        <v>190</v>
      </c>
      <c r="G210" s="366"/>
      <c r="H210" s="368">
        <v>0</v>
      </c>
      <c r="I210" s="370"/>
      <c r="J210" s="368">
        <v>0</v>
      </c>
      <c r="K210" s="370"/>
      <c r="L210" s="368">
        <v>0</v>
      </c>
      <c r="M210" s="370"/>
      <c r="N210" s="372">
        <v>300</v>
      </c>
    </row>
    <row r="211" spans="1:14" ht="15">
      <c r="A211" s="140"/>
      <c r="B211" s="217"/>
      <c r="C211" s="260" t="s">
        <v>432</v>
      </c>
      <c r="D211" s="260" t="s">
        <v>411</v>
      </c>
      <c r="E211" s="260" t="s">
        <v>189</v>
      </c>
      <c r="F211" s="261" t="s">
        <v>190</v>
      </c>
      <c r="G211" s="366"/>
      <c r="H211" s="368">
        <v>1683.77</v>
      </c>
      <c r="I211" s="370"/>
      <c r="J211" s="368">
        <v>4874.84</v>
      </c>
      <c r="K211" s="370"/>
      <c r="L211" s="368">
        <v>5689.3</v>
      </c>
      <c r="M211" s="370"/>
      <c r="N211" s="372">
        <v>9148.82</v>
      </c>
    </row>
    <row r="212" spans="1:14" ht="15">
      <c r="A212" s="140"/>
      <c r="B212" s="217"/>
      <c r="C212" s="260" t="s">
        <v>433</v>
      </c>
      <c r="D212" s="260" t="s">
        <v>401</v>
      </c>
      <c r="E212" s="260" t="s">
        <v>189</v>
      </c>
      <c r="F212" s="261" t="s">
        <v>190</v>
      </c>
      <c r="G212" s="366"/>
      <c r="H212" s="368">
        <v>341.6</v>
      </c>
      <c r="I212" s="370"/>
      <c r="J212" s="368">
        <v>402.6</v>
      </c>
      <c r="K212" s="370"/>
      <c r="L212" s="368">
        <v>402.6</v>
      </c>
      <c r="M212" s="370"/>
      <c r="N212" s="372">
        <v>1000</v>
      </c>
    </row>
    <row r="213" spans="1:14" ht="15">
      <c r="A213" s="140"/>
      <c r="B213" s="217"/>
      <c r="C213" s="260" t="s">
        <v>434</v>
      </c>
      <c r="D213" s="260" t="s">
        <v>401</v>
      </c>
      <c r="E213" s="260" t="s">
        <v>189</v>
      </c>
      <c r="F213" s="261" t="s">
        <v>190</v>
      </c>
      <c r="G213" s="366"/>
      <c r="H213" s="368">
        <v>0</v>
      </c>
      <c r="I213" s="370"/>
      <c r="J213" s="368">
        <v>0</v>
      </c>
      <c r="K213" s="370"/>
      <c r="L213" s="368">
        <v>0</v>
      </c>
      <c r="M213" s="370"/>
      <c r="N213" s="372">
        <v>900</v>
      </c>
    </row>
    <row r="214" spans="1:14" ht="15">
      <c r="A214" s="140"/>
      <c r="B214" s="217"/>
      <c r="C214" s="260" t="s">
        <v>435</v>
      </c>
      <c r="D214" s="260" t="s">
        <v>411</v>
      </c>
      <c r="E214" s="260" t="s">
        <v>189</v>
      </c>
      <c r="F214" s="261" t="s">
        <v>190</v>
      </c>
      <c r="G214" s="366"/>
      <c r="H214" s="368">
        <v>5826.15</v>
      </c>
      <c r="I214" s="370"/>
      <c r="J214" s="368">
        <v>11393.61</v>
      </c>
      <c r="K214" s="370"/>
      <c r="L214" s="368">
        <v>12553.15</v>
      </c>
      <c r="M214" s="370"/>
      <c r="N214" s="372">
        <v>17155.06</v>
      </c>
    </row>
    <row r="215" spans="1:14" ht="15">
      <c r="A215" s="140"/>
      <c r="B215" s="217"/>
      <c r="C215" s="260" t="s">
        <v>436</v>
      </c>
      <c r="D215" s="260" t="s">
        <v>401</v>
      </c>
      <c r="E215" s="260" t="s">
        <v>189</v>
      </c>
      <c r="F215" s="261" t="s">
        <v>194</v>
      </c>
      <c r="G215" s="366"/>
      <c r="H215" s="368">
        <v>402.6</v>
      </c>
      <c r="I215" s="370"/>
      <c r="J215" s="368">
        <v>402.6</v>
      </c>
      <c r="K215" s="370"/>
      <c r="L215" s="368">
        <v>1427.4</v>
      </c>
      <c r="M215" s="370"/>
      <c r="N215" s="372">
        <v>3539.2</v>
      </c>
    </row>
    <row r="216" spans="1:14" ht="15">
      <c r="A216" s="140"/>
      <c r="B216" s="217"/>
      <c r="C216" s="260" t="s">
        <v>437</v>
      </c>
      <c r="D216" s="260" t="s">
        <v>401</v>
      </c>
      <c r="E216" s="260" t="s">
        <v>189</v>
      </c>
      <c r="F216" s="261" t="s">
        <v>190</v>
      </c>
      <c r="G216" s="366"/>
      <c r="H216" s="368">
        <v>0</v>
      </c>
      <c r="I216" s="370"/>
      <c r="J216" s="368">
        <v>0</v>
      </c>
      <c r="K216" s="370"/>
      <c r="L216" s="368">
        <v>0</v>
      </c>
      <c r="M216" s="370"/>
      <c r="N216" s="372">
        <v>450</v>
      </c>
    </row>
    <row r="217" spans="1:14" ht="15">
      <c r="A217" s="140"/>
      <c r="B217" s="217"/>
      <c r="C217" s="260" t="s">
        <v>438</v>
      </c>
      <c r="D217" s="260" t="s">
        <v>439</v>
      </c>
      <c r="E217" s="260" t="s">
        <v>440</v>
      </c>
      <c r="F217" s="261" t="s">
        <v>190</v>
      </c>
      <c r="G217" s="366"/>
      <c r="H217" s="368">
        <v>4745.76</v>
      </c>
      <c r="I217" s="370"/>
      <c r="J217" s="368">
        <v>7907.58</v>
      </c>
      <c r="K217" s="370"/>
      <c r="L217" s="368">
        <v>9953.76</v>
      </c>
      <c r="M217" s="370"/>
      <c r="N217" s="372">
        <v>16222.24</v>
      </c>
    </row>
    <row r="218" spans="1:14" ht="15">
      <c r="A218" s="140"/>
      <c r="B218" s="217"/>
      <c r="C218" s="260" t="s">
        <v>441</v>
      </c>
      <c r="D218" s="260" t="s">
        <v>439</v>
      </c>
      <c r="E218" s="260" t="s">
        <v>442</v>
      </c>
      <c r="F218" s="261" t="s">
        <v>190</v>
      </c>
      <c r="G218" s="366"/>
      <c r="H218" s="368">
        <v>26139.88</v>
      </c>
      <c r="I218" s="370"/>
      <c r="J218" s="368">
        <v>40946.36</v>
      </c>
      <c r="K218" s="370"/>
      <c r="L218" s="368">
        <v>57792.28</v>
      </c>
      <c r="M218" s="370"/>
      <c r="N218" s="372">
        <v>67500</v>
      </c>
    </row>
    <row r="219" spans="1:14" ht="15">
      <c r="A219" s="140"/>
      <c r="B219" s="217"/>
      <c r="C219" s="260" t="s">
        <v>443</v>
      </c>
      <c r="D219" s="260" t="s">
        <v>361</v>
      </c>
      <c r="E219" s="260" t="s">
        <v>189</v>
      </c>
      <c r="F219" s="261" t="s">
        <v>194</v>
      </c>
      <c r="G219" s="366"/>
      <c r="H219" s="368">
        <v>0</v>
      </c>
      <c r="I219" s="370"/>
      <c r="J219" s="368">
        <v>0</v>
      </c>
      <c r="K219" s="370"/>
      <c r="L219" s="368">
        <v>0</v>
      </c>
      <c r="M219" s="370"/>
      <c r="N219" s="372">
        <v>3000</v>
      </c>
    </row>
    <row r="220" spans="1:14" ht="15">
      <c r="A220" s="140"/>
      <c r="B220" s="217"/>
      <c r="C220" s="260" t="s">
        <v>444</v>
      </c>
      <c r="D220" s="260" t="s">
        <v>369</v>
      </c>
      <c r="E220" s="260" t="s">
        <v>189</v>
      </c>
      <c r="F220" s="261" t="s">
        <v>190</v>
      </c>
      <c r="G220" s="366"/>
      <c r="H220" s="368">
        <v>0</v>
      </c>
      <c r="I220" s="370"/>
      <c r="J220" s="368">
        <v>0</v>
      </c>
      <c r="K220" s="370"/>
      <c r="L220" s="368">
        <v>0</v>
      </c>
      <c r="M220" s="370"/>
      <c r="N220" s="372">
        <v>1069</v>
      </c>
    </row>
    <row r="221" spans="1:14" ht="15">
      <c r="A221" s="140"/>
      <c r="B221" s="217"/>
      <c r="C221" s="260" t="s">
        <v>445</v>
      </c>
      <c r="D221" s="260" t="s">
        <v>361</v>
      </c>
      <c r="E221" s="260" t="s">
        <v>189</v>
      </c>
      <c r="F221" s="261" t="s">
        <v>194</v>
      </c>
      <c r="G221" s="366"/>
      <c r="H221" s="368">
        <v>390</v>
      </c>
      <c r="I221" s="370"/>
      <c r="J221" s="368">
        <v>390</v>
      </c>
      <c r="K221" s="370"/>
      <c r="L221" s="368">
        <v>390</v>
      </c>
      <c r="M221" s="370"/>
      <c r="N221" s="372">
        <v>857.5</v>
      </c>
    </row>
    <row r="222" spans="1:14" ht="15">
      <c r="A222" s="140"/>
      <c r="B222" s="217"/>
      <c r="C222" s="260" t="s">
        <v>446</v>
      </c>
      <c r="D222" s="260" t="s">
        <v>411</v>
      </c>
      <c r="E222" s="260" t="s">
        <v>189</v>
      </c>
      <c r="F222" s="261" t="s">
        <v>190</v>
      </c>
      <c r="G222" s="366"/>
      <c r="H222" s="368">
        <v>0</v>
      </c>
      <c r="I222" s="370"/>
      <c r="J222" s="368">
        <v>0</v>
      </c>
      <c r="K222" s="370"/>
      <c r="L222" s="368">
        <v>0</v>
      </c>
      <c r="M222" s="370"/>
      <c r="N222" s="372">
        <v>400</v>
      </c>
    </row>
    <row r="223" spans="1:14" ht="15">
      <c r="A223" s="140"/>
      <c r="B223" s="217"/>
      <c r="C223" s="260" t="s">
        <v>447</v>
      </c>
      <c r="D223" s="260" t="s">
        <v>411</v>
      </c>
      <c r="E223" s="260" t="s">
        <v>189</v>
      </c>
      <c r="F223" s="261" t="s">
        <v>190</v>
      </c>
      <c r="G223" s="366"/>
      <c r="H223" s="368">
        <v>2089.58</v>
      </c>
      <c r="I223" s="370"/>
      <c r="J223" s="368">
        <v>3889.12</v>
      </c>
      <c r="K223" s="370"/>
      <c r="L223" s="368">
        <v>4371.9</v>
      </c>
      <c r="M223" s="370"/>
      <c r="N223" s="372">
        <v>6420.62</v>
      </c>
    </row>
    <row r="224" spans="1:14" ht="15">
      <c r="A224" s="140"/>
      <c r="B224" s="217"/>
      <c r="C224" s="260" t="s">
        <v>448</v>
      </c>
      <c r="D224" s="260" t="s">
        <v>401</v>
      </c>
      <c r="E224" s="260" t="s">
        <v>189</v>
      </c>
      <c r="F224" s="261" t="s">
        <v>190</v>
      </c>
      <c r="G224" s="366"/>
      <c r="H224" s="368">
        <v>0</v>
      </c>
      <c r="I224" s="370"/>
      <c r="J224" s="368">
        <v>0</v>
      </c>
      <c r="K224" s="370"/>
      <c r="L224" s="368">
        <v>0</v>
      </c>
      <c r="M224" s="370"/>
      <c r="N224" s="372">
        <v>200</v>
      </c>
    </row>
    <row r="225" spans="1:14" ht="15">
      <c r="A225" s="140"/>
      <c r="B225" s="217"/>
      <c r="C225" s="260" t="s">
        <v>449</v>
      </c>
      <c r="D225" s="260" t="s">
        <v>369</v>
      </c>
      <c r="E225" s="260" t="s">
        <v>189</v>
      </c>
      <c r="F225" s="261" t="s">
        <v>190</v>
      </c>
      <c r="G225" s="366"/>
      <c r="H225" s="368">
        <v>0</v>
      </c>
      <c r="I225" s="370"/>
      <c r="J225" s="368">
        <v>0</v>
      </c>
      <c r="K225" s="370"/>
      <c r="L225" s="368">
        <v>0</v>
      </c>
      <c r="M225" s="370"/>
      <c r="N225" s="372">
        <v>42000</v>
      </c>
    </row>
    <row r="226" spans="1:14" ht="15">
      <c r="A226" s="140"/>
      <c r="B226" s="217"/>
      <c r="C226" s="260" t="s">
        <v>450</v>
      </c>
      <c r="D226" s="260" t="s">
        <v>401</v>
      </c>
      <c r="E226" s="260" t="s">
        <v>189</v>
      </c>
      <c r="F226" s="261" t="s">
        <v>190</v>
      </c>
      <c r="G226" s="366"/>
      <c r="H226" s="368">
        <v>0</v>
      </c>
      <c r="I226" s="370"/>
      <c r="J226" s="368">
        <v>140.8</v>
      </c>
      <c r="K226" s="370"/>
      <c r="L226" s="368">
        <v>140.8</v>
      </c>
      <c r="M226" s="370"/>
      <c r="N226" s="372">
        <v>800</v>
      </c>
    </row>
    <row r="227" spans="1:14" ht="15">
      <c r="A227" s="140"/>
      <c r="B227" s="217"/>
      <c r="C227" s="260" t="s">
        <v>451</v>
      </c>
      <c r="D227" s="260" t="s">
        <v>369</v>
      </c>
      <c r="E227" s="260" t="s">
        <v>452</v>
      </c>
      <c r="F227" s="261" t="s">
        <v>194</v>
      </c>
      <c r="G227" s="366"/>
      <c r="H227" s="368">
        <v>4148</v>
      </c>
      <c r="I227" s="370"/>
      <c r="J227" s="368">
        <v>7259</v>
      </c>
      <c r="K227" s="370"/>
      <c r="L227" s="368">
        <v>10370</v>
      </c>
      <c r="M227" s="370"/>
      <c r="N227" s="372">
        <v>21994</v>
      </c>
    </row>
    <row r="228" spans="1:14" ht="15">
      <c r="A228" s="140"/>
      <c r="B228" s="217"/>
      <c r="C228" s="260" t="s">
        <v>453</v>
      </c>
      <c r="D228" s="260" t="s">
        <v>361</v>
      </c>
      <c r="E228" s="260" t="s">
        <v>189</v>
      </c>
      <c r="F228" s="261" t="s">
        <v>194</v>
      </c>
      <c r="G228" s="366"/>
      <c r="H228" s="368">
        <v>1094.34</v>
      </c>
      <c r="I228" s="370"/>
      <c r="J228" s="368">
        <v>1094.34</v>
      </c>
      <c r="K228" s="370"/>
      <c r="L228" s="368">
        <v>1094.34</v>
      </c>
      <c r="M228" s="370"/>
      <c r="N228" s="372">
        <v>1094.34</v>
      </c>
    </row>
    <row r="229" spans="1:14" ht="15">
      <c r="A229" s="140"/>
      <c r="B229" s="217"/>
      <c r="C229" s="260" t="s">
        <v>454</v>
      </c>
      <c r="D229" s="260" t="s">
        <v>439</v>
      </c>
      <c r="E229" s="260" t="s">
        <v>455</v>
      </c>
      <c r="F229" s="261" t="s">
        <v>190</v>
      </c>
      <c r="G229" s="366"/>
      <c r="H229" s="368">
        <v>49805.68</v>
      </c>
      <c r="I229" s="370"/>
      <c r="J229" s="368">
        <v>83745.92</v>
      </c>
      <c r="K229" s="370"/>
      <c r="L229" s="368">
        <v>150493.94</v>
      </c>
      <c r="M229" s="370"/>
      <c r="N229" s="372">
        <v>209157.44</v>
      </c>
    </row>
    <row r="230" spans="1:14" ht="15">
      <c r="A230" s="140"/>
      <c r="B230" s="217"/>
      <c r="C230" s="260" t="s">
        <v>456</v>
      </c>
      <c r="D230" s="260" t="s">
        <v>369</v>
      </c>
      <c r="E230" s="260" t="s">
        <v>189</v>
      </c>
      <c r="F230" s="261" t="s">
        <v>194</v>
      </c>
      <c r="G230" s="366"/>
      <c r="H230" s="368">
        <v>670.89</v>
      </c>
      <c r="I230" s="370"/>
      <c r="J230" s="368">
        <v>670.89</v>
      </c>
      <c r="K230" s="370"/>
      <c r="L230" s="368">
        <v>670.89</v>
      </c>
      <c r="M230" s="370"/>
      <c r="N230" s="372">
        <v>3370.89</v>
      </c>
    </row>
    <row r="231" spans="1:14" ht="15">
      <c r="A231" s="140"/>
      <c r="B231" s="217"/>
      <c r="C231" s="260" t="s">
        <v>457</v>
      </c>
      <c r="D231" s="260" t="s">
        <v>411</v>
      </c>
      <c r="E231" s="260" t="s">
        <v>189</v>
      </c>
      <c r="F231" s="261" t="s">
        <v>190</v>
      </c>
      <c r="G231" s="366"/>
      <c r="H231" s="368">
        <v>2186.65</v>
      </c>
      <c r="I231" s="370"/>
      <c r="J231" s="368">
        <v>5213.79</v>
      </c>
      <c r="K231" s="370"/>
      <c r="L231" s="368">
        <v>6266.4</v>
      </c>
      <c r="M231" s="370"/>
      <c r="N231" s="372">
        <v>12388.97</v>
      </c>
    </row>
    <row r="232" spans="1:14" ht="15">
      <c r="A232" s="140"/>
      <c r="B232" s="217"/>
      <c r="C232" s="260" t="s">
        <v>458</v>
      </c>
      <c r="D232" s="260" t="s">
        <v>401</v>
      </c>
      <c r="E232" s="260" t="s">
        <v>189</v>
      </c>
      <c r="F232" s="261" t="s">
        <v>190</v>
      </c>
      <c r="G232" s="366"/>
      <c r="H232" s="368">
        <v>732</v>
      </c>
      <c r="I232" s="370"/>
      <c r="J232" s="368">
        <v>732</v>
      </c>
      <c r="K232" s="370"/>
      <c r="L232" s="368">
        <v>732</v>
      </c>
      <c r="M232" s="370"/>
      <c r="N232" s="372">
        <v>1750</v>
      </c>
    </row>
    <row r="233" spans="1:14" ht="15">
      <c r="A233" s="140"/>
      <c r="B233" s="217"/>
      <c r="C233" s="260" t="s">
        <v>459</v>
      </c>
      <c r="D233" s="260" t="s">
        <v>401</v>
      </c>
      <c r="E233" s="260" t="s">
        <v>189</v>
      </c>
      <c r="F233" s="261" t="s">
        <v>194</v>
      </c>
      <c r="G233" s="366"/>
      <c r="H233" s="368">
        <v>0</v>
      </c>
      <c r="I233" s="370"/>
      <c r="J233" s="368">
        <v>1994.7</v>
      </c>
      <c r="K233" s="370"/>
      <c r="L233" s="368">
        <v>1994.7</v>
      </c>
      <c r="M233" s="370"/>
      <c r="N233" s="372">
        <v>3744.7</v>
      </c>
    </row>
    <row r="234" spans="1:14" ht="15">
      <c r="A234" s="140"/>
      <c r="B234" s="217"/>
      <c r="C234" s="260" t="s">
        <v>460</v>
      </c>
      <c r="D234" s="260" t="s">
        <v>401</v>
      </c>
      <c r="E234" s="260" t="s">
        <v>189</v>
      </c>
      <c r="F234" s="261" t="s">
        <v>190</v>
      </c>
      <c r="G234" s="366"/>
      <c r="H234" s="368">
        <v>30</v>
      </c>
      <c r="I234" s="370"/>
      <c r="J234" s="368">
        <v>115</v>
      </c>
      <c r="K234" s="370"/>
      <c r="L234" s="368">
        <v>145</v>
      </c>
      <c r="M234" s="370"/>
      <c r="N234" s="372">
        <v>530</v>
      </c>
    </row>
    <row r="235" spans="1:14" ht="15">
      <c r="A235" s="140"/>
      <c r="B235" s="217"/>
      <c r="C235" s="260" t="s">
        <v>461</v>
      </c>
      <c r="D235" s="260" t="s">
        <v>411</v>
      </c>
      <c r="E235" s="260" t="s">
        <v>189</v>
      </c>
      <c r="F235" s="261" t="s">
        <v>190</v>
      </c>
      <c r="G235" s="366"/>
      <c r="H235" s="368">
        <v>7152.36</v>
      </c>
      <c r="I235" s="370"/>
      <c r="J235" s="368">
        <v>14173.37</v>
      </c>
      <c r="K235" s="370"/>
      <c r="L235" s="368">
        <v>21693.94</v>
      </c>
      <c r="M235" s="370"/>
      <c r="N235" s="372">
        <v>35312.64</v>
      </c>
    </row>
    <row r="236" spans="1:14" ht="15">
      <c r="A236" s="140"/>
      <c r="B236" s="217"/>
      <c r="C236" s="260" t="s">
        <v>462</v>
      </c>
      <c r="D236" s="260" t="s">
        <v>401</v>
      </c>
      <c r="E236" s="260" t="s">
        <v>430</v>
      </c>
      <c r="F236" s="261" t="s">
        <v>190</v>
      </c>
      <c r="G236" s="366"/>
      <c r="H236" s="368">
        <v>2644.35</v>
      </c>
      <c r="I236" s="370"/>
      <c r="J236" s="368">
        <v>5288.7</v>
      </c>
      <c r="K236" s="370"/>
      <c r="L236" s="368">
        <v>7933.05</v>
      </c>
      <c r="M236" s="370"/>
      <c r="N236" s="372">
        <v>11881.45</v>
      </c>
    </row>
    <row r="237" spans="1:14" ht="15">
      <c r="A237" s="140"/>
      <c r="B237" s="217"/>
      <c r="C237" s="260" t="s">
        <v>463</v>
      </c>
      <c r="D237" s="260" t="s">
        <v>369</v>
      </c>
      <c r="E237" s="260" t="s">
        <v>189</v>
      </c>
      <c r="F237" s="261" t="s">
        <v>190</v>
      </c>
      <c r="G237" s="366"/>
      <c r="H237" s="368">
        <v>0</v>
      </c>
      <c r="I237" s="370"/>
      <c r="J237" s="368">
        <v>0</v>
      </c>
      <c r="K237" s="370"/>
      <c r="L237" s="368">
        <v>0</v>
      </c>
      <c r="M237" s="370"/>
      <c r="N237" s="372">
        <v>500</v>
      </c>
    </row>
    <row r="238" spans="1:14" ht="15">
      <c r="A238" s="140"/>
      <c r="B238" s="217"/>
      <c r="C238" s="260" t="s">
        <v>464</v>
      </c>
      <c r="D238" s="260" t="s">
        <v>411</v>
      </c>
      <c r="E238" s="260" t="s">
        <v>189</v>
      </c>
      <c r="F238" s="261" t="s">
        <v>190</v>
      </c>
      <c r="G238" s="366"/>
      <c r="H238" s="368">
        <v>2248.04</v>
      </c>
      <c r="I238" s="370"/>
      <c r="J238" s="368">
        <v>4175.27</v>
      </c>
      <c r="K238" s="370"/>
      <c r="L238" s="368">
        <v>4729.65</v>
      </c>
      <c r="M238" s="370"/>
      <c r="N238" s="372">
        <v>7521.68</v>
      </c>
    </row>
    <row r="239" spans="1:14" ht="15">
      <c r="A239" s="140"/>
      <c r="B239" s="217"/>
      <c r="C239" s="260" t="s">
        <v>465</v>
      </c>
      <c r="D239" s="260" t="s">
        <v>401</v>
      </c>
      <c r="E239" s="260" t="s">
        <v>189</v>
      </c>
      <c r="F239" s="261" t="s">
        <v>194</v>
      </c>
      <c r="G239" s="366"/>
      <c r="H239" s="368">
        <v>170.8</v>
      </c>
      <c r="I239" s="370"/>
      <c r="J239" s="368">
        <v>292.8</v>
      </c>
      <c r="K239" s="370"/>
      <c r="L239" s="368">
        <v>500.2</v>
      </c>
      <c r="M239" s="370"/>
      <c r="N239" s="372">
        <v>1435.4</v>
      </c>
    </row>
    <row r="240" spans="1:14" ht="15">
      <c r="A240" s="140"/>
      <c r="B240" s="217"/>
      <c r="C240" s="260" t="s">
        <v>466</v>
      </c>
      <c r="D240" s="260" t="s">
        <v>369</v>
      </c>
      <c r="E240" s="260" t="s">
        <v>189</v>
      </c>
      <c r="F240" s="261" t="s">
        <v>190</v>
      </c>
      <c r="G240" s="366"/>
      <c r="H240" s="368">
        <v>0</v>
      </c>
      <c r="I240" s="370"/>
      <c r="J240" s="368">
        <v>110</v>
      </c>
      <c r="K240" s="370"/>
      <c r="L240" s="368">
        <v>3502.5</v>
      </c>
      <c r="M240" s="370"/>
      <c r="N240" s="372">
        <v>8472</v>
      </c>
    </row>
    <row r="241" spans="1:14" ht="15">
      <c r="A241" s="140"/>
      <c r="B241" s="217"/>
      <c r="C241" s="260" t="s">
        <v>467</v>
      </c>
      <c r="D241" s="260" t="s">
        <v>399</v>
      </c>
      <c r="E241" s="260" t="s">
        <v>468</v>
      </c>
      <c r="F241" s="261" t="s">
        <v>194</v>
      </c>
      <c r="G241" s="366"/>
      <c r="H241" s="368">
        <v>0</v>
      </c>
      <c r="I241" s="370"/>
      <c r="J241" s="368">
        <v>0</v>
      </c>
      <c r="K241" s="370"/>
      <c r="L241" s="368">
        <v>0</v>
      </c>
      <c r="M241" s="370"/>
      <c r="N241" s="372">
        <v>1800</v>
      </c>
    </row>
    <row r="242" spans="1:14" ht="15">
      <c r="A242" s="140"/>
      <c r="B242" s="217"/>
      <c r="C242" s="220" t="s">
        <v>469</v>
      </c>
      <c r="D242" s="220" t="s">
        <v>470</v>
      </c>
      <c r="E242" s="220" t="s">
        <v>471</v>
      </c>
      <c r="F242" s="226" t="s">
        <v>190</v>
      </c>
      <c r="G242" s="345"/>
      <c r="H242" s="351">
        <v>706</v>
      </c>
      <c r="I242" s="349"/>
      <c r="J242" s="351">
        <v>1082.4</v>
      </c>
      <c r="K242" s="349"/>
      <c r="L242" s="351">
        <v>1788.4</v>
      </c>
      <c r="M242" s="349"/>
      <c r="N242" s="357">
        <v>2776.4</v>
      </c>
    </row>
    <row r="243" spans="1:14" ht="15">
      <c r="A243" s="140" t="s">
        <v>69</v>
      </c>
      <c r="B243" s="137" t="s">
        <v>14</v>
      </c>
      <c r="C243" s="222"/>
      <c r="D243" s="222"/>
      <c r="E243" s="222"/>
      <c r="F243" s="342"/>
      <c r="G243" s="70">
        <v>70139.63</v>
      </c>
      <c r="H243" s="72">
        <f>SUM(H244:H273)</f>
        <v>58594.09</v>
      </c>
      <c r="I243" s="72">
        <v>118441.31</v>
      </c>
      <c r="J243" s="72">
        <f>SUM(J244:J273)</f>
        <v>80918.43</v>
      </c>
      <c r="K243" s="72">
        <v>163358.87</v>
      </c>
      <c r="L243" s="72">
        <f>SUM(L244:L273)</f>
        <v>96297.1</v>
      </c>
      <c r="M243" s="72">
        <v>177490.9</v>
      </c>
      <c r="N243" s="74">
        <f>SUM(N244:N273)</f>
        <v>256276.09</v>
      </c>
    </row>
    <row r="244" spans="1:14" ht="15">
      <c r="A244" s="140"/>
      <c r="B244" s="217"/>
      <c r="C244" s="247" t="s">
        <v>472</v>
      </c>
      <c r="D244" s="247" t="s">
        <v>473</v>
      </c>
      <c r="E244" s="247" t="s">
        <v>474</v>
      </c>
      <c r="F244" s="249" t="s">
        <v>194</v>
      </c>
      <c r="G244" s="305"/>
      <c r="H244" s="318">
        <v>1311.36</v>
      </c>
      <c r="I244" s="308"/>
      <c r="J244" s="318">
        <v>1311.36</v>
      </c>
      <c r="K244" s="308"/>
      <c r="L244" s="318">
        <v>1311.36</v>
      </c>
      <c r="M244" s="308"/>
      <c r="N244" s="321">
        <v>14193.88</v>
      </c>
    </row>
    <row r="245" spans="1:14" ht="15">
      <c r="A245" s="140"/>
      <c r="B245" s="217"/>
      <c r="C245" s="260" t="s">
        <v>475</v>
      </c>
      <c r="D245" s="260" t="s">
        <v>473</v>
      </c>
      <c r="E245" s="260" t="s">
        <v>189</v>
      </c>
      <c r="F245" s="261" t="s">
        <v>190</v>
      </c>
      <c r="G245" s="323"/>
      <c r="H245" s="325">
        <v>2764.47</v>
      </c>
      <c r="I245" s="327"/>
      <c r="J245" s="325">
        <v>2764.47</v>
      </c>
      <c r="K245" s="327"/>
      <c r="L245" s="325">
        <v>4964.47</v>
      </c>
      <c r="M245" s="327"/>
      <c r="N245" s="329">
        <v>5000</v>
      </c>
    </row>
    <row r="246" spans="1:14" ht="15">
      <c r="A246" s="140"/>
      <c r="B246" s="217"/>
      <c r="C246" s="260" t="s">
        <v>476</v>
      </c>
      <c r="D246" s="260" t="s">
        <v>477</v>
      </c>
      <c r="E246" s="260" t="s">
        <v>478</v>
      </c>
      <c r="F246" s="261" t="s">
        <v>190</v>
      </c>
      <c r="G246" s="323"/>
      <c r="H246" s="325">
        <v>0</v>
      </c>
      <c r="I246" s="327"/>
      <c r="J246" s="325">
        <v>0</v>
      </c>
      <c r="K246" s="327"/>
      <c r="L246" s="325">
        <v>0</v>
      </c>
      <c r="M246" s="327"/>
      <c r="N246" s="329">
        <v>2250</v>
      </c>
    </row>
    <row r="247" spans="1:14" ht="15">
      <c r="A247" s="140"/>
      <c r="B247" s="217"/>
      <c r="C247" s="260" t="s">
        <v>479</v>
      </c>
      <c r="D247" s="260" t="s">
        <v>480</v>
      </c>
      <c r="E247" s="260" t="s">
        <v>481</v>
      </c>
      <c r="F247" s="261" t="s">
        <v>190</v>
      </c>
      <c r="G247" s="323"/>
      <c r="H247" s="325">
        <v>0</v>
      </c>
      <c r="I247" s="327"/>
      <c r="J247" s="325">
        <v>0</v>
      </c>
      <c r="K247" s="327"/>
      <c r="L247" s="325">
        <v>0</v>
      </c>
      <c r="M247" s="327"/>
      <c r="N247" s="329">
        <v>19172.67</v>
      </c>
    </row>
    <row r="248" spans="1:14" ht="15">
      <c r="A248" s="140"/>
      <c r="B248" s="217"/>
      <c r="C248" s="260" t="s">
        <v>482</v>
      </c>
      <c r="D248" s="260" t="s">
        <v>483</v>
      </c>
      <c r="E248" s="260" t="s">
        <v>484</v>
      </c>
      <c r="F248" s="261" t="s">
        <v>194</v>
      </c>
      <c r="G248" s="323"/>
      <c r="H248" s="325">
        <v>0</v>
      </c>
      <c r="I248" s="327"/>
      <c r="J248" s="325">
        <v>516.81</v>
      </c>
      <c r="K248" s="327"/>
      <c r="L248" s="325">
        <v>516.81</v>
      </c>
      <c r="M248" s="327"/>
      <c r="N248" s="329">
        <v>1400</v>
      </c>
    </row>
    <row r="249" spans="1:14" ht="15">
      <c r="A249" s="140"/>
      <c r="B249" s="217"/>
      <c r="C249" s="260" t="s">
        <v>485</v>
      </c>
      <c r="D249" s="260" t="s">
        <v>477</v>
      </c>
      <c r="E249" s="260" t="s">
        <v>478</v>
      </c>
      <c r="F249" s="261" t="s">
        <v>194</v>
      </c>
      <c r="G249" s="323"/>
      <c r="H249" s="325">
        <v>0</v>
      </c>
      <c r="I249" s="327"/>
      <c r="J249" s="325">
        <v>0</v>
      </c>
      <c r="K249" s="327"/>
      <c r="L249" s="325">
        <v>200</v>
      </c>
      <c r="M249" s="327"/>
      <c r="N249" s="329">
        <v>200</v>
      </c>
    </row>
    <row r="250" spans="1:14" ht="15">
      <c r="A250" s="140"/>
      <c r="B250" s="217"/>
      <c r="C250" s="260" t="s">
        <v>486</v>
      </c>
      <c r="D250" s="260" t="s">
        <v>477</v>
      </c>
      <c r="E250" s="260" t="s">
        <v>478</v>
      </c>
      <c r="F250" s="261" t="s">
        <v>190</v>
      </c>
      <c r="G250" s="323"/>
      <c r="H250" s="325">
        <v>0</v>
      </c>
      <c r="I250" s="327"/>
      <c r="J250" s="325">
        <v>0</v>
      </c>
      <c r="K250" s="327"/>
      <c r="L250" s="325">
        <v>0</v>
      </c>
      <c r="M250" s="327"/>
      <c r="N250" s="329">
        <v>4500</v>
      </c>
    </row>
    <row r="251" spans="1:14" ht="15">
      <c r="A251" s="140"/>
      <c r="B251" s="217"/>
      <c r="C251" s="260" t="s">
        <v>487</v>
      </c>
      <c r="D251" s="260" t="s">
        <v>477</v>
      </c>
      <c r="E251" s="260" t="s">
        <v>189</v>
      </c>
      <c r="F251" s="261" t="s">
        <v>190</v>
      </c>
      <c r="G251" s="323"/>
      <c r="H251" s="325">
        <v>0</v>
      </c>
      <c r="I251" s="327"/>
      <c r="J251" s="325">
        <v>1602.44</v>
      </c>
      <c r="K251" s="327"/>
      <c r="L251" s="325">
        <v>1602.44</v>
      </c>
      <c r="M251" s="327"/>
      <c r="N251" s="329">
        <v>3966.73</v>
      </c>
    </row>
    <row r="252" spans="1:14" ht="15">
      <c r="A252" s="140"/>
      <c r="B252" s="217"/>
      <c r="C252" s="260" t="s">
        <v>488</v>
      </c>
      <c r="D252" s="260" t="s">
        <v>477</v>
      </c>
      <c r="E252" s="260" t="s">
        <v>478</v>
      </c>
      <c r="F252" s="261" t="s">
        <v>196</v>
      </c>
      <c r="G252" s="323"/>
      <c r="H252" s="325">
        <v>0</v>
      </c>
      <c r="I252" s="327"/>
      <c r="J252" s="325">
        <v>0</v>
      </c>
      <c r="K252" s="327"/>
      <c r="L252" s="325">
        <v>0</v>
      </c>
      <c r="M252" s="327"/>
      <c r="N252" s="329">
        <v>270</v>
      </c>
    </row>
    <row r="253" spans="1:14" ht="15">
      <c r="A253" s="140"/>
      <c r="B253" s="217"/>
      <c r="C253" s="260" t="s">
        <v>489</v>
      </c>
      <c r="D253" s="260" t="s">
        <v>477</v>
      </c>
      <c r="E253" s="260" t="s">
        <v>189</v>
      </c>
      <c r="F253" s="261" t="s">
        <v>190</v>
      </c>
      <c r="G253" s="323"/>
      <c r="H253" s="325">
        <v>0</v>
      </c>
      <c r="I253" s="327"/>
      <c r="J253" s="325">
        <v>500</v>
      </c>
      <c r="K253" s="327"/>
      <c r="L253" s="325">
        <v>500</v>
      </c>
      <c r="M253" s="327"/>
      <c r="N253" s="329">
        <v>700</v>
      </c>
    </row>
    <row r="254" spans="1:14" ht="15">
      <c r="A254" s="140"/>
      <c r="B254" s="217"/>
      <c r="C254" s="260" t="s">
        <v>490</v>
      </c>
      <c r="D254" s="260" t="s">
        <v>477</v>
      </c>
      <c r="E254" s="260" t="s">
        <v>189</v>
      </c>
      <c r="F254" s="261" t="s">
        <v>190</v>
      </c>
      <c r="G254" s="323"/>
      <c r="H254" s="325">
        <v>0</v>
      </c>
      <c r="I254" s="327"/>
      <c r="J254" s="325">
        <v>0</v>
      </c>
      <c r="K254" s="327"/>
      <c r="L254" s="325">
        <v>0</v>
      </c>
      <c r="M254" s="327"/>
      <c r="N254" s="329">
        <v>500</v>
      </c>
    </row>
    <row r="255" spans="1:14" ht="15">
      <c r="A255" s="140"/>
      <c r="B255" s="217"/>
      <c r="C255" s="260" t="s">
        <v>491</v>
      </c>
      <c r="D255" s="260" t="s">
        <v>477</v>
      </c>
      <c r="E255" s="260" t="s">
        <v>189</v>
      </c>
      <c r="F255" s="261" t="s">
        <v>194</v>
      </c>
      <c r="G255" s="323"/>
      <c r="H255" s="325">
        <v>21861.13</v>
      </c>
      <c r="I255" s="327"/>
      <c r="J255" s="325">
        <v>21861.13</v>
      </c>
      <c r="K255" s="327"/>
      <c r="L255" s="325">
        <v>21861.13</v>
      </c>
      <c r="M255" s="327"/>
      <c r="N255" s="329">
        <v>48693.36</v>
      </c>
    </row>
    <row r="256" spans="1:14" ht="15">
      <c r="A256" s="140"/>
      <c r="B256" s="217"/>
      <c r="C256" s="260" t="s">
        <v>492</v>
      </c>
      <c r="D256" s="260" t="s">
        <v>477</v>
      </c>
      <c r="E256" s="260" t="s">
        <v>478</v>
      </c>
      <c r="F256" s="261" t="s">
        <v>190</v>
      </c>
      <c r="G256" s="323"/>
      <c r="H256" s="325">
        <v>0</v>
      </c>
      <c r="I256" s="327"/>
      <c r="J256" s="325">
        <v>0</v>
      </c>
      <c r="K256" s="327"/>
      <c r="L256" s="325">
        <v>0</v>
      </c>
      <c r="M256" s="327"/>
      <c r="N256" s="329">
        <v>4571.96</v>
      </c>
    </row>
    <row r="257" spans="1:14" ht="15">
      <c r="A257" s="140"/>
      <c r="B257" s="217"/>
      <c r="C257" s="260" t="s">
        <v>493</v>
      </c>
      <c r="D257" s="260" t="s">
        <v>494</v>
      </c>
      <c r="E257" s="260" t="s">
        <v>189</v>
      </c>
      <c r="F257" s="261" t="s">
        <v>190</v>
      </c>
      <c r="G257" s="323"/>
      <c r="H257" s="325">
        <v>0</v>
      </c>
      <c r="I257" s="327"/>
      <c r="J257" s="325">
        <v>0</v>
      </c>
      <c r="K257" s="327"/>
      <c r="L257" s="325">
        <v>30</v>
      </c>
      <c r="M257" s="327"/>
      <c r="N257" s="329">
        <v>100</v>
      </c>
    </row>
    <row r="258" spans="1:14" ht="15">
      <c r="A258" s="140"/>
      <c r="B258" s="217"/>
      <c r="C258" s="260" t="s">
        <v>495</v>
      </c>
      <c r="D258" s="260" t="s">
        <v>496</v>
      </c>
      <c r="E258" s="260" t="s">
        <v>189</v>
      </c>
      <c r="F258" s="261" t="s">
        <v>190</v>
      </c>
      <c r="G258" s="323"/>
      <c r="H258" s="325">
        <v>0</v>
      </c>
      <c r="I258" s="327"/>
      <c r="J258" s="325">
        <v>0</v>
      </c>
      <c r="K258" s="327"/>
      <c r="L258" s="325">
        <v>0</v>
      </c>
      <c r="M258" s="327"/>
      <c r="N258" s="329">
        <v>850.6</v>
      </c>
    </row>
    <row r="259" spans="1:14" ht="15">
      <c r="A259" s="140"/>
      <c r="B259" s="217"/>
      <c r="C259" s="260" t="s">
        <v>497</v>
      </c>
      <c r="D259" s="260" t="s">
        <v>496</v>
      </c>
      <c r="E259" s="260" t="s">
        <v>189</v>
      </c>
      <c r="F259" s="261" t="s">
        <v>190</v>
      </c>
      <c r="G259" s="323"/>
      <c r="H259" s="325">
        <v>0</v>
      </c>
      <c r="I259" s="327"/>
      <c r="J259" s="325">
        <v>0</v>
      </c>
      <c r="K259" s="327"/>
      <c r="L259" s="325">
        <v>100</v>
      </c>
      <c r="M259" s="327"/>
      <c r="N259" s="329">
        <v>1600</v>
      </c>
    </row>
    <row r="260" spans="1:14" ht="15">
      <c r="A260" s="140"/>
      <c r="B260" s="217"/>
      <c r="C260" s="260" t="s">
        <v>498</v>
      </c>
      <c r="D260" s="260" t="s">
        <v>494</v>
      </c>
      <c r="E260" s="260" t="s">
        <v>499</v>
      </c>
      <c r="F260" s="261" t="s">
        <v>194</v>
      </c>
      <c r="G260" s="323"/>
      <c r="H260" s="325">
        <v>1546.32</v>
      </c>
      <c r="I260" s="327"/>
      <c r="J260" s="325">
        <v>1546.32</v>
      </c>
      <c r="K260" s="327"/>
      <c r="L260" s="325">
        <v>1546.32</v>
      </c>
      <c r="M260" s="327"/>
      <c r="N260" s="329">
        <v>3546.32</v>
      </c>
    </row>
    <row r="261" spans="1:14" ht="15">
      <c r="A261" s="140"/>
      <c r="B261" s="217"/>
      <c r="C261" s="260" t="s">
        <v>500</v>
      </c>
      <c r="D261" s="260" t="s">
        <v>496</v>
      </c>
      <c r="E261" s="260" t="s">
        <v>189</v>
      </c>
      <c r="F261" s="261" t="s">
        <v>190</v>
      </c>
      <c r="G261" s="323"/>
      <c r="H261" s="325">
        <v>0</v>
      </c>
      <c r="I261" s="327"/>
      <c r="J261" s="325">
        <v>0</v>
      </c>
      <c r="K261" s="327"/>
      <c r="L261" s="325">
        <v>0</v>
      </c>
      <c r="M261" s="327"/>
      <c r="N261" s="329">
        <v>500</v>
      </c>
    </row>
    <row r="262" spans="1:14" ht="15">
      <c r="A262" s="140"/>
      <c r="B262" s="217"/>
      <c r="C262" s="260" t="s">
        <v>501</v>
      </c>
      <c r="D262" s="260" t="s">
        <v>477</v>
      </c>
      <c r="E262" s="260" t="s">
        <v>189</v>
      </c>
      <c r="F262" s="261" t="s">
        <v>194</v>
      </c>
      <c r="G262" s="323"/>
      <c r="H262" s="325">
        <v>0</v>
      </c>
      <c r="I262" s="327"/>
      <c r="J262" s="325">
        <v>0</v>
      </c>
      <c r="K262" s="327"/>
      <c r="L262" s="325">
        <v>0</v>
      </c>
      <c r="M262" s="327"/>
      <c r="N262" s="329">
        <v>800</v>
      </c>
    </row>
    <row r="263" spans="1:14" ht="15">
      <c r="A263" s="140"/>
      <c r="B263" s="217"/>
      <c r="C263" s="260" t="s">
        <v>502</v>
      </c>
      <c r="D263" s="260" t="s">
        <v>477</v>
      </c>
      <c r="E263" s="260" t="s">
        <v>189</v>
      </c>
      <c r="F263" s="261" t="s">
        <v>194</v>
      </c>
      <c r="G263" s="323"/>
      <c r="H263" s="325">
        <v>0</v>
      </c>
      <c r="I263" s="327"/>
      <c r="J263" s="325">
        <v>0</v>
      </c>
      <c r="K263" s="327"/>
      <c r="L263" s="325">
        <v>0</v>
      </c>
      <c r="M263" s="327"/>
      <c r="N263" s="329">
        <v>660</v>
      </c>
    </row>
    <row r="264" spans="1:14" ht="15">
      <c r="A264" s="140"/>
      <c r="B264" s="217"/>
      <c r="C264" s="260" t="s">
        <v>503</v>
      </c>
      <c r="D264" s="260" t="s">
        <v>477</v>
      </c>
      <c r="E264" s="260" t="s">
        <v>189</v>
      </c>
      <c r="F264" s="261" t="s">
        <v>190</v>
      </c>
      <c r="G264" s="323"/>
      <c r="H264" s="325">
        <v>151.54</v>
      </c>
      <c r="I264" s="327"/>
      <c r="J264" s="325">
        <v>151.54</v>
      </c>
      <c r="K264" s="327"/>
      <c r="L264" s="325">
        <v>865.29</v>
      </c>
      <c r="M264" s="327"/>
      <c r="N264" s="329">
        <v>2959.06</v>
      </c>
    </row>
    <row r="265" spans="1:14" ht="15">
      <c r="A265" s="140"/>
      <c r="B265" s="217"/>
      <c r="C265" s="260" t="s">
        <v>504</v>
      </c>
      <c r="D265" s="260" t="s">
        <v>473</v>
      </c>
      <c r="E265" s="260" t="s">
        <v>474</v>
      </c>
      <c r="F265" s="261" t="s">
        <v>194</v>
      </c>
      <c r="G265" s="323"/>
      <c r="H265" s="325">
        <v>5000</v>
      </c>
      <c r="I265" s="327"/>
      <c r="J265" s="325">
        <v>5000</v>
      </c>
      <c r="K265" s="327"/>
      <c r="L265" s="325">
        <v>17134.92</v>
      </c>
      <c r="M265" s="327"/>
      <c r="N265" s="329">
        <v>18000</v>
      </c>
    </row>
    <row r="266" spans="1:14" ht="15">
      <c r="A266" s="140"/>
      <c r="B266" s="217"/>
      <c r="C266" s="260" t="s">
        <v>505</v>
      </c>
      <c r="D266" s="260" t="s">
        <v>506</v>
      </c>
      <c r="E266" s="260" t="s">
        <v>507</v>
      </c>
      <c r="F266" s="261" t="s">
        <v>194</v>
      </c>
      <c r="G266" s="323"/>
      <c r="H266" s="325">
        <v>0</v>
      </c>
      <c r="I266" s="327"/>
      <c r="J266" s="325">
        <v>4296.8</v>
      </c>
      <c r="K266" s="327"/>
      <c r="L266" s="325">
        <v>4296.8</v>
      </c>
      <c r="M266" s="327"/>
      <c r="N266" s="329">
        <v>15107.78</v>
      </c>
    </row>
    <row r="267" spans="1:14" ht="15">
      <c r="A267" s="140"/>
      <c r="B267" s="217"/>
      <c r="C267" s="260" t="s">
        <v>508</v>
      </c>
      <c r="D267" s="260" t="s">
        <v>477</v>
      </c>
      <c r="E267" s="260" t="s">
        <v>509</v>
      </c>
      <c r="F267" s="261" t="s">
        <v>194</v>
      </c>
      <c r="G267" s="323"/>
      <c r="H267" s="325">
        <v>6032</v>
      </c>
      <c r="I267" s="327"/>
      <c r="J267" s="325">
        <v>6032</v>
      </c>
      <c r="K267" s="327"/>
      <c r="L267" s="325">
        <v>6032</v>
      </c>
      <c r="M267" s="327"/>
      <c r="N267" s="329">
        <v>6650</v>
      </c>
    </row>
    <row r="268" spans="1:14" ht="15">
      <c r="A268" s="140"/>
      <c r="B268" s="217"/>
      <c r="C268" s="260" t="s">
        <v>510</v>
      </c>
      <c r="D268" s="260" t="s">
        <v>494</v>
      </c>
      <c r="E268" s="260" t="s">
        <v>189</v>
      </c>
      <c r="F268" s="261" t="s">
        <v>190</v>
      </c>
      <c r="G268" s="323"/>
      <c r="H268" s="325">
        <v>0</v>
      </c>
      <c r="I268" s="327"/>
      <c r="J268" s="325">
        <v>56.85</v>
      </c>
      <c r="K268" s="327"/>
      <c r="L268" s="325">
        <v>56.85</v>
      </c>
      <c r="M268" s="327"/>
      <c r="N268" s="329">
        <v>607.9</v>
      </c>
    </row>
    <row r="269" spans="1:14" ht="15">
      <c r="A269" s="140"/>
      <c r="B269" s="217"/>
      <c r="C269" s="260" t="s">
        <v>511</v>
      </c>
      <c r="D269" s="260" t="s">
        <v>494</v>
      </c>
      <c r="E269" s="260" t="s">
        <v>189</v>
      </c>
      <c r="F269" s="261" t="s">
        <v>194</v>
      </c>
      <c r="G269" s="323"/>
      <c r="H269" s="325">
        <v>0</v>
      </c>
      <c r="I269" s="327"/>
      <c r="J269" s="325">
        <v>0</v>
      </c>
      <c r="K269" s="327"/>
      <c r="L269" s="325">
        <v>0</v>
      </c>
      <c r="M269" s="327"/>
      <c r="N269" s="329">
        <v>30000</v>
      </c>
    </row>
    <row r="270" spans="1:14" ht="15">
      <c r="A270" s="140"/>
      <c r="B270" s="217"/>
      <c r="C270" s="260" t="s">
        <v>512</v>
      </c>
      <c r="D270" s="260" t="s">
        <v>477</v>
      </c>
      <c r="E270" s="260" t="s">
        <v>189</v>
      </c>
      <c r="F270" s="261" t="s">
        <v>190</v>
      </c>
      <c r="G270" s="323"/>
      <c r="H270" s="325">
        <v>15351.44</v>
      </c>
      <c r="I270" s="327"/>
      <c r="J270" s="325">
        <v>30702.88</v>
      </c>
      <c r="K270" s="327"/>
      <c r="L270" s="325">
        <v>30702.88</v>
      </c>
      <c r="M270" s="327"/>
      <c r="N270" s="329">
        <v>54500</v>
      </c>
    </row>
    <row r="271" spans="1:14" ht="15">
      <c r="A271" s="140"/>
      <c r="B271" s="217"/>
      <c r="C271" s="260" t="s">
        <v>513</v>
      </c>
      <c r="D271" s="260" t="s">
        <v>477</v>
      </c>
      <c r="E271" s="260" t="s">
        <v>189</v>
      </c>
      <c r="F271" s="261" t="s">
        <v>194</v>
      </c>
      <c r="G271" s="323"/>
      <c r="H271" s="325">
        <v>2328.83</v>
      </c>
      <c r="I271" s="327"/>
      <c r="J271" s="325">
        <v>2328.83</v>
      </c>
      <c r="K271" s="327"/>
      <c r="L271" s="325">
        <v>2328.83</v>
      </c>
      <c r="M271" s="327"/>
      <c r="N271" s="329">
        <v>5178.83</v>
      </c>
    </row>
    <row r="272" spans="1:14" ht="15">
      <c r="A272" s="140"/>
      <c r="B272" s="217"/>
      <c r="C272" s="260" t="s">
        <v>514</v>
      </c>
      <c r="D272" s="260" t="s">
        <v>473</v>
      </c>
      <c r="E272" s="260" t="s">
        <v>189</v>
      </c>
      <c r="F272" s="261" t="s">
        <v>194</v>
      </c>
      <c r="G272" s="323"/>
      <c r="H272" s="325">
        <v>2247</v>
      </c>
      <c r="I272" s="327"/>
      <c r="J272" s="325">
        <v>2247</v>
      </c>
      <c r="K272" s="327"/>
      <c r="L272" s="325">
        <v>2247</v>
      </c>
      <c r="M272" s="327"/>
      <c r="N272" s="329">
        <v>4597</v>
      </c>
    </row>
    <row r="273" spans="1:14" ht="15">
      <c r="A273" s="140"/>
      <c r="B273" s="217"/>
      <c r="C273" s="220" t="s">
        <v>515</v>
      </c>
      <c r="D273" s="220" t="s">
        <v>477</v>
      </c>
      <c r="E273" s="220" t="s">
        <v>189</v>
      </c>
      <c r="F273" s="226" t="s">
        <v>194</v>
      </c>
      <c r="G273" s="304"/>
      <c r="H273" s="309">
        <v>0</v>
      </c>
      <c r="I273" s="307"/>
      <c r="J273" s="309">
        <v>0</v>
      </c>
      <c r="K273" s="307"/>
      <c r="L273" s="309">
        <v>0</v>
      </c>
      <c r="M273" s="307"/>
      <c r="N273" s="314">
        <v>5200</v>
      </c>
    </row>
    <row r="274" spans="1:14" ht="15">
      <c r="A274" s="140" t="s">
        <v>71</v>
      </c>
      <c r="B274" s="137" t="s">
        <v>70</v>
      </c>
      <c r="C274" s="221"/>
      <c r="D274" s="221"/>
      <c r="E274" s="221"/>
      <c r="F274" s="333"/>
      <c r="G274" s="70"/>
      <c r="H274" s="72"/>
      <c r="I274" s="72"/>
      <c r="J274" s="72"/>
      <c r="K274" s="72"/>
      <c r="L274" s="72"/>
      <c r="M274" s="72"/>
      <c r="N274" s="74"/>
    </row>
    <row r="275" spans="1:14" ht="15">
      <c r="A275" s="140" t="s">
        <v>72</v>
      </c>
      <c r="B275" s="137" t="s">
        <v>12</v>
      </c>
      <c r="C275" s="141"/>
      <c r="D275" s="141"/>
      <c r="E275" s="141"/>
      <c r="F275" s="157"/>
      <c r="G275" s="158"/>
      <c r="H275" s="159"/>
      <c r="I275" s="159"/>
      <c r="J275" s="159"/>
      <c r="K275" s="159"/>
      <c r="L275" s="159"/>
      <c r="M275" s="159"/>
      <c r="N275" s="160"/>
    </row>
    <row r="276" spans="1:14" ht="15">
      <c r="A276" s="140" t="s">
        <v>74</v>
      </c>
      <c r="B276" s="137" t="s">
        <v>73</v>
      </c>
      <c r="C276" s="246"/>
      <c r="D276" s="246"/>
      <c r="E276" s="246"/>
      <c r="F276" s="374"/>
      <c r="G276" s="158"/>
      <c r="H276" s="159">
        <v>0</v>
      </c>
      <c r="I276" s="159">
        <v>21626.4</v>
      </c>
      <c r="J276" s="159">
        <v>0</v>
      </c>
      <c r="K276" s="159">
        <v>21626.4</v>
      </c>
      <c r="L276" s="159">
        <v>20167.81</v>
      </c>
      <c r="M276" s="159">
        <v>42901.7</v>
      </c>
      <c r="N276" s="160">
        <v>39950</v>
      </c>
    </row>
    <row r="277" spans="1:14" ht="15">
      <c r="A277" s="140"/>
      <c r="B277" s="217"/>
      <c r="C277" s="222" t="s">
        <v>516</v>
      </c>
      <c r="D277" s="222" t="s">
        <v>517</v>
      </c>
      <c r="E277" s="222" t="s">
        <v>189</v>
      </c>
      <c r="F277" s="228" t="s">
        <v>196</v>
      </c>
      <c r="G277" s="158"/>
      <c r="H277" s="352">
        <v>0</v>
      </c>
      <c r="I277" s="159"/>
      <c r="J277" s="352">
        <v>0</v>
      </c>
      <c r="K277" s="159"/>
      <c r="L277" s="352">
        <v>20167.81</v>
      </c>
      <c r="M277" s="159"/>
      <c r="N277" s="358">
        <v>39950</v>
      </c>
    </row>
    <row r="278" spans="1:14" ht="15">
      <c r="A278" s="140" t="s">
        <v>76</v>
      </c>
      <c r="B278" s="137" t="s">
        <v>75</v>
      </c>
      <c r="C278" s="221"/>
      <c r="D278" s="221"/>
      <c r="E278" s="221"/>
      <c r="F278" s="333"/>
      <c r="G278" s="70"/>
      <c r="H278" s="72"/>
      <c r="I278" s="72"/>
      <c r="J278" s="72"/>
      <c r="K278" s="72"/>
      <c r="L278" s="72"/>
      <c r="M278" s="72"/>
      <c r="N278" s="74"/>
    </row>
    <row r="279" spans="1:14" ht="15">
      <c r="A279" s="140" t="s">
        <v>78</v>
      </c>
      <c r="B279" s="137" t="s">
        <v>77</v>
      </c>
      <c r="C279" s="246"/>
      <c r="D279" s="246"/>
      <c r="E279" s="246"/>
      <c r="F279" s="374"/>
      <c r="G279" s="70">
        <v>1924.92</v>
      </c>
      <c r="H279" s="72">
        <f>SUM(H280:H283)</f>
        <v>759</v>
      </c>
      <c r="I279" s="72">
        <v>3044.3</v>
      </c>
      <c r="J279" s="72">
        <f>SUM(J280:J283)</f>
        <v>1195.32</v>
      </c>
      <c r="K279" s="72">
        <v>18002.98</v>
      </c>
      <c r="L279" s="72">
        <f>SUM(L280:L283)</f>
        <v>1195.32</v>
      </c>
      <c r="M279" s="72">
        <v>19516.98</v>
      </c>
      <c r="N279" s="74">
        <f>SUM(N280:N283)</f>
        <v>57564.32</v>
      </c>
    </row>
    <row r="280" spans="1:14" ht="15">
      <c r="A280" s="140"/>
      <c r="B280" s="217"/>
      <c r="C280" s="247" t="s">
        <v>518</v>
      </c>
      <c r="D280" s="247" t="s">
        <v>519</v>
      </c>
      <c r="E280" s="247" t="s">
        <v>520</v>
      </c>
      <c r="F280" s="249" t="s">
        <v>190</v>
      </c>
      <c r="G280" s="305"/>
      <c r="H280" s="318">
        <v>0</v>
      </c>
      <c r="I280" s="308"/>
      <c r="J280" s="318">
        <v>0</v>
      </c>
      <c r="K280" s="308"/>
      <c r="L280" s="318">
        <v>0</v>
      </c>
      <c r="M280" s="308"/>
      <c r="N280" s="321">
        <v>6200</v>
      </c>
    </row>
    <row r="281" spans="1:14" ht="15">
      <c r="A281" s="140"/>
      <c r="B281" s="217"/>
      <c r="C281" s="260" t="s">
        <v>521</v>
      </c>
      <c r="D281" s="260" t="s">
        <v>522</v>
      </c>
      <c r="E281" s="260" t="s">
        <v>523</v>
      </c>
      <c r="F281" s="261" t="s">
        <v>190</v>
      </c>
      <c r="G281" s="323"/>
      <c r="H281" s="325">
        <v>0</v>
      </c>
      <c r="I281" s="327"/>
      <c r="J281" s="325">
        <v>0</v>
      </c>
      <c r="K281" s="327"/>
      <c r="L281" s="325">
        <v>0</v>
      </c>
      <c r="M281" s="327"/>
      <c r="N281" s="329">
        <v>45000</v>
      </c>
    </row>
    <row r="282" spans="1:14" ht="15">
      <c r="A282" s="140"/>
      <c r="B282" s="217"/>
      <c r="C282" s="260" t="s">
        <v>524</v>
      </c>
      <c r="D282" s="260" t="s">
        <v>525</v>
      </c>
      <c r="E282" s="260" t="s">
        <v>526</v>
      </c>
      <c r="F282" s="261" t="s">
        <v>190</v>
      </c>
      <c r="G282" s="323"/>
      <c r="H282" s="325">
        <v>759</v>
      </c>
      <c r="I282" s="327"/>
      <c r="J282" s="325">
        <v>1195.32</v>
      </c>
      <c r="K282" s="327"/>
      <c r="L282" s="325">
        <v>1195.32</v>
      </c>
      <c r="M282" s="327"/>
      <c r="N282" s="329">
        <v>3887.32</v>
      </c>
    </row>
    <row r="283" spans="1:14" ht="15">
      <c r="A283" s="140"/>
      <c r="B283" s="217"/>
      <c r="C283" s="220" t="s">
        <v>527</v>
      </c>
      <c r="D283" s="220" t="s">
        <v>525</v>
      </c>
      <c r="E283" s="220" t="s">
        <v>189</v>
      </c>
      <c r="F283" s="226" t="s">
        <v>190</v>
      </c>
      <c r="G283" s="304"/>
      <c r="H283" s="309">
        <v>0</v>
      </c>
      <c r="I283" s="307"/>
      <c r="J283" s="309">
        <v>0</v>
      </c>
      <c r="K283" s="307"/>
      <c r="L283" s="309">
        <v>0</v>
      </c>
      <c r="M283" s="307"/>
      <c r="N283" s="314">
        <v>2477</v>
      </c>
    </row>
    <row r="284" spans="1:14" ht="15">
      <c r="A284" s="140" t="s">
        <v>80</v>
      </c>
      <c r="B284" s="137" t="s">
        <v>79</v>
      </c>
      <c r="C284" s="222"/>
      <c r="D284" s="222"/>
      <c r="E284" s="222"/>
      <c r="F284" s="342"/>
      <c r="G284" s="70">
        <v>11426.2</v>
      </c>
      <c r="H284" s="72">
        <f>SUM(H285:H287)</f>
        <v>4269.8</v>
      </c>
      <c r="I284" s="72">
        <v>11688.51</v>
      </c>
      <c r="J284" s="72">
        <f>SUM(J285:J287)</f>
        <v>10772.04</v>
      </c>
      <c r="K284" s="72">
        <v>12095.08</v>
      </c>
      <c r="L284" s="72">
        <f>SUM(L285:L287)</f>
        <v>15816.2</v>
      </c>
      <c r="M284" s="72">
        <v>12415.08</v>
      </c>
      <c r="N284" s="74">
        <f>SUM(N285:N287)</f>
        <v>31455.3</v>
      </c>
    </row>
    <row r="285" spans="1:14" ht="15">
      <c r="A285" s="140"/>
      <c r="B285" s="217"/>
      <c r="C285" s="247" t="s">
        <v>528</v>
      </c>
      <c r="D285" s="247" t="s">
        <v>529</v>
      </c>
      <c r="E285" s="247" t="s">
        <v>530</v>
      </c>
      <c r="F285" s="249" t="s">
        <v>194</v>
      </c>
      <c r="G285" s="305"/>
      <c r="H285" s="318">
        <v>2004</v>
      </c>
      <c r="I285" s="308"/>
      <c r="J285" s="318">
        <v>3227.49</v>
      </c>
      <c r="K285" s="308"/>
      <c r="L285" s="318">
        <v>6380.01</v>
      </c>
      <c r="M285" s="308"/>
      <c r="N285" s="321">
        <v>13369.3</v>
      </c>
    </row>
    <row r="286" spans="1:14" ht="15">
      <c r="A286" s="140"/>
      <c r="B286" s="217"/>
      <c r="C286" s="260" t="s">
        <v>531</v>
      </c>
      <c r="D286" s="260" t="s">
        <v>532</v>
      </c>
      <c r="E286" s="260" t="s">
        <v>189</v>
      </c>
      <c r="F286" s="261" t="s">
        <v>190</v>
      </c>
      <c r="G286" s="323"/>
      <c r="H286" s="325">
        <v>2265.8</v>
      </c>
      <c r="I286" s="327"/>
      <c r="J286" s="325">
        <v>7544.55</v>
      </c>
      <c r="K286" s="327"/>
      <c r="L286" s="325">
        <v>9436.19</v>
      </c>
      <c r="M286" s="327"/>
      <c r="N286" s="329">
        <v>12086</v>
      </c>
    </row>
    <row r="287" spans="1:14" ht="15">
      <c r="A287" s="140"/>
      <c r="B287" s="217"/>
      <c r="C287" s="220" t="s">
        <v>533</v>
      </c>
      <c r="D287" s="220" t="s">
        <v>534</v>
      </c>
      <c r="E287" s="220" t="s">
        <v>189</v>
      </c>
      <c r="F287" s="226" t="s">
        <v>194</v>
      </c>
      <c r="G287" s="304"/>
      <c r="H287" s="309">
        <v>0</v>
      </c>
      <c r="I287" s="307"/>
      <c r="J287" s="309">
        <v>0</v>
      </c>
      <c r="K287" s="307"/>
      <c r="L287" s="309">
        <v>0</v>
      </c>
      <c r="M287" s="307"/>
      <c r="N287" s="314">
        <v>6000</v>
      </c>
    </row>
    <row r="288" spans="1:14" ht="15">
      <c r="A288" s="143" t="s">
        <v>62</v>
      </c>
      <c r="B288" s="145" t="s">
        <v>127</v>
      </c>
      <c r="C288" s="221"/>
      <c r="D288" s="221"/>
      <c r="E288" s="221"/>
      <c r="F288" s="333"/>
      <c r="G288" s="62">
        <f>SUM(G127:G284)</f>
        <v>246554.21</v>
      </c>
      <c r="H288" s="63">
        <f>SUM(H284,H279,H278,H276,H275,H274,H243,H159,H148,H127)</f>
        <v>304794.93</v>
      </c>
      <c r="I288" s="63">
        <f>SUM(I284,I279,I278,I276,I275,I274,I243,I159,I148,I127)</f>
        <v>512652.83</v>
      </c>
      <c r="J288" s="63">
        <f>SUM(J284,J279,J278,J276,J275,J274,J243,J159,J148,J127)</f>
        <v>503136.82</v>
      </c>
      <c r="K288" s="63">
        <f>SUM(K284,K279,K278,K276,K275,K274,K243,K159,K148,K127)</f>
        <v>728225.5</v>
      </c>
      <c r="L288" s="63">
        <f>SUM(L284,L279,L278,L276,L275,L274,L243,L159,L148,L127)</f>
        <v>726592.12</v>
      </c>
      <c r="M288" s="63">
        <f>SUM(M127:M284)</f>
        <v>1006412.25</v>
      </c>
      <c r="N288" s="64">
        <f>SUM(N284,N279,N278,N276,N275,N274,N243,N159,N148,N127)</f>
        <v>1395490.87</v>
      </c>
    </row>
    <row r="289" spans="1:14" ht="15">
      <c r="A289" s="140" t="s">
        <v>83</v>
      </c>
      <c r="B289" s="137" t="s">
        <v>82</v>
      </c>
      <c r="C289" s="141"/>
      <c r="D289" s="141"/>
      <c r="E289" s="141"/>
      <c r="F289" s="157"/>
      <c r="G289" s="58"/>
      <c r="H289" s="60"/>
      <c r="I289" s="72"/>
      <c r="J289" s="72"/>
      <c r="K289" s="72"/>
      <c r="L289" s="72"/>
      <c r="M289" s="72"/>
      <c r="N289" s="161"/>
    </row>
    <row r="290" spans="1:14" ht="15">
      <c r="A290" s="140" t="s">
        <v>85</v>
      </c>
      <c r="B290" s="137" t="s">
        <v>84</v>
      </c>
      <c r="C290" s="246"/>
      <c r="D290" s="246"/>
      <c r="E290" s="246"/>
      <c r="F290" s="374"/>
      <c r="G290" s="158">
        <v>107078.3</v>
      </c>
      <c r="H290" s="159">
        <f>SUM(H291:H317)</f>
        <v>55029.17</v>
      </c>
      <c r="I290" s="159">
        <v>140362.34</v>
      </c>
      <c r="J290" s="159">
        <f>SUM(J291:J317)</f>
        <v>57681.12</v>
      </c>
      <c r="K290" s="159">
        <v>164580.22</v>
      </c>
      <c r="L290" s="159">
        <f>SUM(L291:L317)</f>
        <v>105366.39</v>
      </c>
      <c r="M290" s="159">
        <v>201140.84</v>
      </c>
      <c r="N290" s="160">
        <f>SUM(N291:N317)</f>
        <v>484655.65</v>
      </c>
    </row>
    <row r="291" spans="1:14" ht="15">
      <c r="A291" s="140"/>
      <c r="B291" s="217"/>
      <c r="C291" s="247" t="s">
        <v>535</v>
      </c>
      <c r="D291" s="247" t="s">
        <v>536</v>
      </c>
      <c r="E291" s="247" t="s">
        <v>189</v>
      </c>
      <c r="F291" s="249" t="s">
        <v>194</v>
      </c>
      <c r="G291" s="346"/>
      <c r="H291" s="361">
        <v>610</v>
      </c>
      <c r="I291" s="350"/>
      <c r="J291" s="361">
        <v>610</v>
      </c>
      <c r="K291" s="350"/>
      <c r="L291" s="361">
        <v>610</v>
      </c>
      <c r="M291" s="350"/>
      <c r="N291" s="364">
        <v>3610</v>
      </c>
    </row>
    <row r="292" spans="1:14" ht="15">
      <c r="A292" s="140"/>
      <c r="B292" s="217"/>
      <c r="C292" s="260" t="s">
        <v>537</v>
      </c>
      <c r="D292" s="260" t="s">
        <v>538</v>
      </c>
      <c r="E292" s="260" t="s">
        <v>189</v>
      </c>
      <c r="F292" s="261" t="s">
        <v>194</v>
      </c>
      <c r="G292" s="366"/>
      <c r="H292" s="368">
        <v>291.58</v>
      </c>
      <c r="I292" s="370"/>
      <c r="J292" s="368">
        <v>291.58</v>
      </c>
      <c r="K292" s="370"/>
      <c r="L292" s="368">
        <v>291.58</v>
      </c>
      <c r="M292" s="370"/>
      <c r="N292" s="372">
        <v>3091.58</v>
      </c>
    </row>
    <row r="293" spans="1:14" ht="15">
      <c r="A293" s="140"/>
      <c r="B293" s="217"/>
      <c r="C293" s="260" t="s">
        <v>539</v>
      </c>
      <c r="D293" s="260" t="s">
        <v>538</v>
      </c>
      <c r="E293" s="260" t="s">
        <v>189</v>
      </c>
      <c r="F293" s="261" t="s">
        <v>194</v>
      </c>
      <c r="G293" s="366"/>
      <c r="H293" s="368">
        <v>0</v>
      </c>
      <c r="I293" s="370"/>
      <c r="J293" s="368">
        <v>0</v>
      </c>
      <c r="K293" s="370"/>
      <c r="L293" s="368">
        <v>0</v>
      </c>
      <c r="M293" s="370"/>
      <c r="N293" s="372">
        <v>4700</v>
      </c>
    </row>
    <row r="294" spans="1:14" ht="15">
      <c r="A294" s="140"/>
      <c r="B294" s="217"/>
      <c r="C294" s="260" t="s">
        <v>540</v>
      </c>
      <c r="D294" s="260" t="s">
        <v>541</v>
      </c>
      <c r="E294" s="260" t="s">
        <v>189</v>
      </c>
      <c r="F294" s="261" t="s">
        <v>194</v>
      </c>
      <c r="G294" s="366"/>
      <c r="H294" s="368">
        <v>0</v>
      </c>
      <c r="I294" s="370"/>
      <c r="J294" s="368">
        <v>0</v>
      </c>
      <c r="K294" s="370"/>
      <c r="L294" s="368">
        <v>1155.34</v>
      </c>
      <c r="M294" s="370"/>
      <c r="N294" s="372">
        <v>1250</v>
      </c>
    </row>
    <row r="295" spans="1:14" ht="15">
      <c r="A295" s="140"/>
      <c r="B295" s="217"/>
      <c r="C295" s="260" t="s">
        <v>542</v>
      </c>
      <c r="D295" s="260" t="s">
        <v>543</v>
      </c>
      <c r="E295" s="260" t="s">
        <v>544</v>
      </c>
      <c r="F295" s="261" t="s">
        <v>194</v>
      </c>
      <c r="G295" s="366"/>
      <c r="H295" s="368">
        <v>0</v>
      </c>
      <c r="I295" s="370"/>
      <c r="J295" s="368">
        <v>0</v>
      </c>
      <c r="K295" s="370"/>
      <c r="L295" s="368">
        <v>0</v>
      </c>
      <c r="M295" s="370"/>
      <c r="N295" s="372">
        <v>7000</v>
      </c>
    </row>
    <row r="296" spans="1:14" ht="15">
      <c r="A296" s="140"/>
      <c r="B296" s="217"/>
      <c r="C296" s="260" t="s">
        <v>545</v>
      </c>
      <c r="D296" s="260" t="s">
        <v>536</v>
      </c>
      <c r="E296" s="260" t="s">
        <v>189</v>
      </c>
      <c r="F296" s="261" t="s">
        <v>194</v>
      </c>
      <c r="G296" s="366"/>
      <c r="H296" s="368">
        <v>48976.75</v>
      </c>
      <c r="I296" s="370"/>
      <c r="J296" s="368">
        <v>48976.75</v>
      </c>
      <c r="K296" s="370"/>
      <c r="L296" s="368">
        <v>48976.75</v>
      </c>
      <c r="M296" s="370"/>
      <c r="N296" s="372">
        <v>48976.75</v>
      </c>
    </row>
    <row r="297" spans="1:14" ht="15">
      <c r="A297" s="140"/>
      <c r="B297" s="217"/>
      <c r="C297" s="260" t="s">
        <v>546</v>
      </c>
      <c r="D297" s="260" t="s">
        <v>547</v>
      </c>
      <c r="E297" s="260" t="s">
        <v>189</v>
      </c>
      <c r="F297" s="261" t="s">
        <v>194</v>
      </c>
      <c r="G297" s="366"/>
      <c r="H297" s="368">
        <v>0</v>
      </c>
      <c r="I297" s="370"/>
      <c r="J297" s="368">
        <v>0</v>
      </c>
      <c r="K297" s="370"/>
      <c r="L297" s="368">
        <v>5224.04</v>
      </c>
      <c r="M297" s="370"/>
      <c r="N297" s="372">
        <v>6000</v>
      </c>
    </row>
    <row r="298" spans="1:14" ht="15">
      <c r="A298" s="140"/>
      <c r="B298" s="217"/>
      <c r="C298" s="260" t="s">
        <v>548</v>
      </c>
      <c r="D298" s="260" t="s">
        <v>536</v>
      </c>
      <c r="E298" s="260" t="s">
        <v>549</v>
      </c>
      <c r="F298" s="261" t="s">
        <v>194</v>
      </c>
      <c r="G298" s="366"/>
      <c r="H298" s="368">
        <v>0</v>
      </c>
      <c r="I298" s="370"/>
      <c r="J298" s="368">
        <v>0</v>
      </c>
      <c r="K298" s="370"/>
      <c r="L298" s="368">
        <v>0</v>
      </c>
      <c r="M298" s="370"/>
      <c r="N298" s="372">
        <v>1500</v>
      </c>
    </row>
    <row r="299" spans="1:14" ht="15">
      <c r="A299" s="140"/>
      <c r="B299" s="217"/>
      <c r="C299" s="260" t="s">
        <v>550</v>
      </c>
      <c r="D299" s="260" t="s">
        <v>551</v>
      </c>
      <c r="E299" s="260" t="s">
        <v>189</v>
      </c>
      <c r="F299" s="261" t="s">
        <v>194</v>
      </c>
      <c r="G299" s="366"/>
      <c r="H299" s="368">
        <v>0</v>
      </c>
      <c r="I299" s="370"/>
      <c r="J299" s="368">
        <v>0</v>
      </c>
      <c r="K299" s="370"/>
      <c r="L299" s="368">
        <v>0</v>
      </c>
      <c r="M299" s="370"/>
      <c r="N299" s="372">
        <v>3928.4</v>
      </c>
    </row>
    <row r="300" spans="1:14" ht="15">
      <c r="A300" s="140"/>
      <c r="B300" s="217"/>
      <c r="C300" s="260" t="s">
        <v>552</v>
      </c>
      <c r="D300" s="260" t="s">
        <v>553</v>
      </c>
      <c r="E300" s="260" t="s">
        <v>554</v>
      </c>
      <c r="F300" s="261" t="s">
        <v>194</v>
      </c>
      <c r="G300" s="366"/>
      <c r="H300" s="368">
        <v>575.84</v>
      </c>
      <c r="I300" s="370"/>
      <c r="J300" s="368">
        <v>575.84</v>
      </c>
      <c r="K300" s="370"/>
      <c r="L300" s="368">
        <v>575.84</v>
      </c>
      <c r="M300" s="370"/>
      <c r="N300" s="372">
        <v>575.84</v>
      </c>
    </row>
    <row r="301" spans="1:14" ht="15">
      <c r="A301" s="140"/>
      <c r="B301" s="217"/>
      <c r="C301" s="260" t="s">
        <v>555</v>
      </c>
      <c r="D301" s="260" t="s">
        <v>536</v>
      </c>
      <c r="E301" s="260" t="s">
        <v>556</v>
      </c>
      <c r="F301" s="261" t="s">
        <v>194</v>
      </c>
      <c r="G301" s="366"/>
      <c r="H301" s="368">
        <v>3111</v>
      </c>
      <c r="I301" s="370"/>
      <c r="J301" s="368">
        <v>3111</v>
      </c>
      <c r="K301" s="370"/>
      <c r="L301" s="368">
        <v>3111</v>
      </c>
      <c r="M301" s="370"/>
      <c r="N301" s="372">
        <v>3111</v>
      </c>
    </row>
    <row r="302" spans="1:14" ht="15">
      <c r="A302" s="140"/>
      <c r="B302" s="217"/>
      <c r="C302" s="260" t="s">
        <v>557</v>
      </c>
      <c r="D302" s="260" t="s">
        <v>538</v>
      </c>
      <c r="E302" s="260" t="s">
        <v>189</v>
      </c>
      <c r="F302" s="261" t="s">
        <v>194</v>
      </c>
      <c r="G302" s="366"/>
      <c r="H302" s="368">
        <v>0</v>
      </c>
      <c r="I302" s="370"/>
      <c r="J302" s="368">
        <v>0</v>
      </c>
      <c r="K302" s="370"/>
      <c r="L302" s="368">
        <v>902.8</v>
      </c>
      <c r="M302" s="370"/>
      <c r="N302" s="372">
        <v>1000</v>
      </c>
    </row>
    <row r="303" spans="1:14" ht="15">
      <c r="A303" s="140"/>
      <c r="B303" s="217"/>
      <c r="C303" s="260" t="s">
        <v>558</v>
      </c>
      <c r="D303" s="260" t="s">
        <v>541</v>
      </c>
      <c r="E303" s="260" t="s">
        <v>189</v>
      </c>
      <c r="F303" s="261" t="s">
        <v>194</v>
      </c>
      <c r="G303" s="366"/>
      <c r="H303" s="368">
        <v>0</v>
      </c>
      <c r="I303" s="370"/>
      <c r="J303" s="368">
        <v>0</v>
      </c>
      <c r="K303" s="370"/>
      <c r="L303" s="368">
        <v>399.89</v>
      </c>
      <c r="M303" s="370"/>
      <c r="N303" s="372">
        <v>399.89</v>
      </c>
    </row>
    <row r="304" spans="1:14" ht="15">
      <c r="A304" s="140"/>
      <c r="B304" s="217"/>
      <c r="C304" s="260" t="s">
        <v>559</v>
      </c>
      <c r="D304" s="260" t="s">
        <v>538</v>
      </c>
      <c r="E304" s="260" t="s">
        <v>560</v>
      </c>
      <c r="F304" s="261" t="s">
        <v>194</v>
      </c>
      <c r="G304" s="366"/>
      <c r="H304" s="368">
        <v>0</v>
      </c>
      <c r="I304" s="370"/>
      <c r="J304" s="368">
        <v>2041.95</v>
      </c>
      <c r="K304" s="370"/>
      <c r="L304" s="368">
        <v>2041.95</v>
      </c>
      <c r="M304" s="370"/>
      <c r="N304" s="372">
        <v>2041.95</v>
      </c>
    </row>
    <row r="305" spans="1:14" ht="15">
      <c r="A305" s="140"/>
      <c r="B305" s="217"/>
      <c r="C305" s="260" t="s">
        <v>561</v>
      </c>
      <c r="D305" s="260" t="s">
        <v>536</v>
      </c>
      <c r="E305" s="260" t="s">
        <v>562</v>
      </c>
      <c r="F305" s="261" t="s">
        <v>194</v>
      </c>
      <c r="G305" s="366"/>
      <c r="H305" s="368">
        <v>0</v>
      </c>
      <c r="I305" s="370"/>
      <c r="J305" s="368">
        <v>0</v>
      </c>
      <c r="K305" s="370"/>
      <c r="L305" s="368">
        <v>0</v>
      </c>
      <c r="M305" s="370"/>
      <c r="N305" s="372">
        <v>120000</v>
      </c>
    </row>
    <row r="306" spans="1:14" ht="15">
      <c r="A306" s="140"/>
      <c r="B306" s="217"/>
      <c r="C306" s="260" t="s">
        <v>563</v>
      </c>
      <c r="D306" s="260" t="s">
        <v>536</v>
      </c>
      <c r="E306" s="260" t="s">
        <v>564</v>
      </c>
      <c r="F306" s="261" t="s">
        <v>194</v>
      </c>
      <c r="G306" s="366"/>
      <c r="H306" s="368">
        <v>0</v>
      </c>
      <c r="I306" s="370"/>
      <c r="J306" s="368">
        <v>0</v>
      </c>
      <c r="K306" s="370"/>
      <c r="L306" s="368">
        <v>2232.4</v>
      </c>
      <c r="M306" s="370"/>
      <c r="N306" s="372">
        <v>2232.4</v>
      </c>
    </row>
    <row r="307" spans="1:14" ht="15">
      <c r="A307" s="140"/>
      <c r="B307" s="217"/>
      <c r="C307" s="260" t="s">
        <v>565</v>
      </c>
      <c r="D307" s="260" t="s">
        <v>536</v>
      </c>
      <c r="E307" s="260" t="s">
        <v>564</v>
      </c>
      <c r="F307" s="261" t="s">
        <v>194</v>
      </c>
      <c r="G307" s="366"/>
      <c r="H307" s="368">
        <v>0</v>
      </c>
      <c r="I307" s="370"/>
      <c r="J307" s="368">
        <v>0</v>
      </c>
      <c r="K307" s="370"/>
      <c r="L307" s="368">
        <v>0</v>
      </c>
      <c r="M307" s="370"/>
      <c r="N307" s="372">
        <v>20000.04</v>
      </c>
    </row>
    <row r="308" spans="1:14" ht="15">
      <c r="A308" s="140"/>
      <c r="B308" s="217"/>
      <c r="C308" s="260" t="s">
        <v>566</v>
      </c>
      <c r="D308" s="260" t="s">
        <v>536</v>
      </c>
      <c r="E308" s="260" t="s">
        <v>189</v>
      </c>
      <c r="F308" s="261" t="s">
        <v>194</v>
      </c>
      <c r="G308" s="366"/>
      <c r="H308" s="368">
        <v>0</v>
      </c>
      <c r="I308" s="370"/>
      <c r="J308" s="368">
        <v>610</v>
      </c>
      <c r="K308" s="370"/>
      <c r="L308" s="368">
        <v>29609.6</v>
      </c>
      <c r="M308" s="370"/>
      <c r="N308" s="372">
        <v>46209.6</v>
      </c>
    </row>
    <row r="309" spans="1:14" ht="15">
      <c r="A309" s="140"/>
      <c r="B309" s="217"/>
      <c r="C309" s="260" t="s">
        <v>567</v>
      </c>
      <c r="D309" s="260" t="s">
        <v>538</v>
      </c>
      <c r="E309" s="260" t="s">
        <v>560</v>
      </c>
      <c r="F309" s="261" t="s">
        <v>194</v>
      </c>
      <c r="G309" s="366"/>
      <c r="H309" s="368">
        <v>0</v>
      </c>
      <c r="I309" s="370"/>
      <c r="J309" s="368">
        <v>0</v>
      </c>
      <c r="K309" s="370"/>
      <c r="L309" s="368">
        <v>1476.2</v>
      </c>
      <c r="M309" s="370"/>
      <c r="N309" s="372">
        <v>1476.2</v>
      </c>
    </row>
    <row r="310" spans="1:14" ht="15">
      <c r="A310" s="140"/>
      <c r="B310" s="217"/>
      <c r="C310" s="260" t="s">
        <v>568</v>
      </c>
      <c r="D310" s="260" t="s">
        <v>538</v>
      </c>
      <c r="E310" s="260" t="s">
        <v>189</v>
      </c>
      <c r="F310" s="261" t="s">
        <v>194</v>
      </c>
      <c r="G310" s="366"/>
      <c r="H310" s="368">
        <v>1464</v>
      </c>
      <c r="I310" s="370"/>
      <c r="J310" s="368">
        <v>1464</v>
      </c>
      <c r="K310" s="370"/>
      <c r="L310" s="368">
        <v>1464</v>
      </c>
      <c r="M310" s="370"/>
      <c r="N310" s="372">
        <v>1464</v>
      </c>
    </row>
    <row r="311" spans="1:14" ht="15">
      <c r="A311" s="140"/>
      <c r="B311" s="217"/>
      <c r="C311" s="260" t="s">
        <v>569</v>
      </c>
      <c r="D311" s="260" t="s">
        <v>570</v>
      </c>
      <c r="E311" s="260" t="s">
        <v>571</v>
      </c>
      <c r="F311" s="261" t="s">
        <v>194</v>
      </c>
      <c r="G311" s="366"/>
      <c r="H311" s="368">
        <v>0</v>
      </c>
      <c r="I311" s="370"/>
      <c r="J311" s="368">
        <v>0</v>
      </c>
      <c r="K311" s="370"/>
      <c r="L311" s="368">
        <v>0</v>
      </c>
      <c r="M311" s="370"/>
      <c r="N311" s="372">
        <v>12000</v>
      </c>
    </row>
    <row r="312" spans="1:14" ht="15">
      <c r="A312" s="140"/>
      <c r="B312" s="217"/>
      <c r="C312" s="260" t="s">
        <v>572</v>
      </c>
      <c r="D312" s="260" t="s">
        <v>536</v>
      </c>
      <c r="E312" s="260" t="s">
        <v>189</v>
      </c>
      <c r="F312" s="261" t="s">
        <v>194</v>
      </c>
      <c r="G312" s="366"/>
      <c r="H312" s="368">
        <v>0</v>
      </c>
      <c r="I312" s="370"/>
      <c r="J312" s="368">
        <v>0</v>
      </c>
      <c r="K312" s="370"/>
      <c r="L312" s="368">
        <v>0</v>
      </c>
      <c r="M312" s="370"/>
      <c r="N312" s="372">
        <v>126100</v>
      </c>
    </row>
    <row r="313" spans="1:14" ht="15">
      <c r="A313" s="140"/>
      <c r="B313" s="217"/>
      <c r="C313" s="260" t="s">
        <v>573</v>
      </c>
      <c r="D313" s="260" t="s">
        <v>536</v>
      </c>
      <c r="E313" s="260" t="s">
        <v>189</v>
      </c>
      <c r="F313" s="261" t="s">
        <v>194</v>
      </c>
      <c r="G313" s="366"/>
      <c r="H313" s="368">
        <v>0</v>
      </c>
      <c r="I313" s="370"/>
      <c r="J313" s="368">
        <v>0</v>
      </c>
      <c r="K313" s="370"/>
      <c r="L313" s="368">
        <v>0</v>
      </c>
      <c r="M313" s="370"/>
      <c r="N313" s="372">
        <v>488</v>
      </c>
    </row>
    <row r="314" spans="1:14" ht="15">
      <c r="A314" s="140"/>
      <c r="B314" s="217"/>
      <c r="C314" s="260" t="s">
        <v>574</v>
      </c>
      <c r="D314" s="260" t="s">
        <v>536</v>
      </c>
      <c r="E314" s="260" t="s">
        <v>549</v>
      </c>
      <c r="F314" s="261" t="s">
        <v>194</v>
      </c>
      <c r="G314" s="366"/>
      <c r="H314" s="368">
        <v>0</v>
      </c>
      <c r="I314" s="370"/>
      <c r="J314" s="368">
        <v>0</v>
      </c>
      <c r="K314" s="370"/>
      <c r="L314" s="368">
        <v>0</v>
      </c>
      <c r="M314" s="370"/>
      <c r="N314" s="372">
        <v>49500</v>
      </c>
    </row>
    <row r="315" spans="1:14" ht="15">
      <c r="A315" s="140"/>
      <c r="B315" s="217"/>
      <c r="C315" s="260" t="s">
        <v>575</v>
      </c>
      <c r="D315" s="260" t="s">
        <v>536</v>
      </c>
      <c r="E315" s="260" t="s">
        <v>576</v>
      </c>
      <c r="F315" s="261" t="s">
        <v>194</v>
      </c>
      <c r="G315" s="366"/>
      <c r="H315" s="368">
        <v>0</v>
      </c>
      <c r="I315" s="370"/>
      <c r="J315" s="368">
        <v>0</v>
      </c>
      <c r="K315" s="370"/>
      <c r="L315" s="368">
        <v>0</v>
      </c>
      <c r="M315" s="370"/>
      <c r="N315" s="372">
        <v>6000</v>
      </c>
    </row>
    <row r="316" spans="1:14" ht="15">
      <c r="A316" s="140"/>
      <c r="B316" s="217"/>
      <c r="C316" s="260" t="s">
        <v>577</v>
      </c>
      <c r="D316" s="260" t="s">
        <v>578</v>
      </c>
      <c r="E316" s="260" t="s">
        <v>579</v>
      </c>
      <c r="F316" s="261" t="s">
        <v>194</v>
      </c>
      <c r="G316" s="366"/>
      <c r="H316" s="368">
        <v>0</v>
      </c>
      <c r="I316" s="370"/>
      <c r="J316" s="368">
        <v>0</v>
      </c>
      <c r="K316" s="370"/>
      <c r="L316" s="368">
        <v>7295</v>
      </c>
      <c r="M316" s="370"/>
      <c r="N316" s="372">
        <v>10000</v>
      </c>
    </row>
    <row r="317" spans="1:14" ht="15">
      <c r="A317" s="140"/>
      <c r="B317" s="217"/>
      <c r="C317" s="220" t="s">
        <v>580</v>
      </c>
      <c r="D317" s="220" t="s">
        <v>536</v>
      </c>
      <c r="E317" s="220" t="s">
        <v>189</v>
      </c>
      <c r="F317" s="226" t="s">
        <v>196</v>
      </c>
      <c r="G317" s="345"/>
      <c r="H317" s="351">
        <v>0</v>
      </c>
      <c r="I317" s="349"/>
      <c r="J317" s="351">
        <v>0</v>
      </c>
      <c r="K317" s="349"/>
      <c r="L317" s="351">
        <v>0</v>
      </c>
      <c r="M317" s="349"/>
      <c r="N317" s="357">
        <v>2000</v>
      </c>
    </row>
    <row r="318" spans="1:14" ht="15">
      <c r="A318" s="140" t="s">
        <v>86</v>
      </c>
      <c r="B318" s="137" t="s">
        <v>0</v>
      </c>
      <c r="C318" s="222"/>
      <c r="D318" s="222"/>
      <c r="E318" s="222"/>
      <c r="F318" s="342"/>
      <c r="G318" s="70"/>
      <c r="H318" s="72">
        <v>0</v>
      </c>
      <c r="I318" s="72"/>
      <c r="J318" s="72">
        <v>0</v>
      </c>
      <c r="K318" s="72"/>
      <c r="L318" s="72">
        <v>0</v>
      </c>
      <c r="M318" s="72"/>
      <c r="N318" s="74">
        <v>2490.8</v>
      </c>
    </row>
    <row r="319" spans="1:14" ht="15">
      <c r="A319" s="140"/>
      <c r="B319" s="217"/>
      <c r="C319" s="222" t="s">
        <v>581</v>
      </c>
      <c r="D319" s="222" t="s">
        <v>582</v>
      </c>
      <c r="E319" s="222" t="s">
        <v>583</v>
      </c>
      <c r="F319" s="228" t="s">
        <v>194</v>
      </c>
      <c r="G319" s="70"/>
      <c r="H319" s="310">
        <v>0</v>
      </c>
      <c r="I319" s="72"/>
      <c r="J319" s="310">
        <v>0</v>
      </c>
      <c r="K319" s="72"/>
      <c r="L319" s="310">
        <v>0</v>
      </c>
      <c r="M319" s="72"/>
      <c r="N319" s="315">
        <v>2490.8</v>
      </c>
    </row>
    <row r="320" spans="1:14" ht="15">
      <c r="A320" s="140" t="s">
        <v>87</v>
      </c>
      <c r="B320" s="137" t="s">
        <v>1</v>
      </c>
      <c r="C320" s="221"/>
      <c r="D320" s="221"/>
      <c r="E320" s="221"/>
      <c r="F320" s="333"/>
      <c r="G320" s="70"/>
      <c r="H320" s="72"/>
      <c r="I320" s="72"/>
      <c r="J320" s="72"/>
      <c r="K320" s="72"/>
      <c r="L320" s="72"/>
      <c r="M320" s="72"/>
      <c r="N320" s="74"/>
    </row>
    <row r="321" spans="1:14" ht="15">
      <c r="A321" s="140" t="s">
        <v>89</v>
      </c>
      <c r="B321" s="137" t="s">
        <v>88</v>
      </c>
      <c r="C321" s="246"/>
      <c r="D321" s="246"/>
      <c r="E321" s="246"/>
      <c r="F321" s="374"/>
      <c r="G321" s="162"/>
      <c r="H321" s="163">
        <f>SUM(H322:H324)</f>
        <v>0</v>
      </c>
      <c r="I321" s="163"/>
      <c r="J321" s="163">
        <f>SUM(J322:J324)</f>
        <v>0</v>
      </c>
      <c r="K321" s="163">
        <v>712.02</v>
      </c>
      <c r="L321" s="163">
        <f>SUM(L322:L324)</f>
        <v>1952</v>
      </c>
      <c r="M321" s="163">
        <v>12094.33</v>
      </c>
      <c r="N321" s="164">
        <f>SUM(N322:N324)</f>
        <v>3493</v>
      </c>
    </row>
    <row r="322" spans="1:14" ht="15">
      <c r="A322" s="140"/>
      <c r="B322" s="217"/>
      <c r="C322" s="247" t="s">
        <v>584</v>
      </c>
      <c r="D322" s="247" t="s">
        <v>585</v>
      </c>
      <c r="E322" s="247" t="s">
        <v>189</v>
      </c>
      <c r="F322" s="249" t="s">
        <v>194</v>
      </c>
      <c r="G322" s="378"/>
      <c r="H322" s="393">
        <v>0</v>
      </c>
      <c r="I322" s="382"/>
      <c r="J322" s="393">
        <v>0</v>
      </c>
      <c r="K322" s="382"/>
      <c r="L322" s="393">
        <v>0</v>
      </c>
      <c r="M322" s="382"/>
      <c r="N322" s="396">
        <v>1500</v>
      </c>
    </row>
    <row r="323" spans="1:14" ht="15">
      <c r="A323" s="140"/>
      <c r="B323" s="217"/>
      <c r="C323" s="260" t="s">
        <v>586</v>
      </c>
      <c r="D323" s="260" t="s">
        <v>585</v>
      </c>
      <c r="E323" s="260" t="s">
        <v>587</v>
      </c>
      <c r="F323" s="261" t="s">
        <v>194</v>
      </c>
      <c r="G323" s="398"/>
      <c r="H323" s="400">
        <v>0</v>
      </c>
      <c r="I323" s="402"/>
      <c r="J323" s="400">
        <v>0</v>
      </c>
      <c r="K323" s="402"/>
      <c r="L323" s="400">
        <v>1159</v>
      </c>
      <c r="M323" s="402"/>
      <c r="N323" s="404">
        <v>1200</v>
      </c>
    </row>
    <row r="324" spans="1:14" ht="15">
      <c r="A324" s="140"/>
      <c r="B324" s="217"/>
      <c r="C324" s="220" t="s">
        <v>588</v>
      </c>
      <c r="D324" s="220" t="s">
        <v>585</v>
      </c>
      <c r="E324" s="220" t="s">
        <v>587</v>
      </c>
      <c r="F324" s="226" t="s">
        <v>194</v>
      </c>
      <c r="G324" s="377"/>
      <c r="H324" s="383">
        <v>0</v>
      </c>
      <c r="I324" s="381"/>
      <c r="J324" s="383">
        <v>0</v>
      </c>
      <c r="K324" s="381"/>
      <c r="L324" s="383">
        <v>793</v>
      </c>
      <c r="M324" s="381"/>
      <c r="N324" s="389">
        <v>793</v>
      </c>
    </row>
    <row r="325" spans="1:14" ht="15">
      <c r="A325" s="143" t="s">
        <v>81</v>
      </c>
      <c r="B325" s="145" t="s">
        <v>126</v>
      </c>
      <c r="C325" s="221"/>
      <c r="D325" s="221"/>
      <c r="E325" s="221"/>
      <c r="F325" s="333"/>
      <c r="G325" s="62">
        <f>SUM(G289:G321)</f>
        <v>107078.3</v>
      </c>
      <c r="H325" s="63">
        <f>SUM(H321,H320,H318,H290,H289)</f>
        <v>55029.17</v>
      </c>
      <c r="I325" s="63">
        <f>SUM(I289:I321)</f>
        <v>140362.34</v>
      </c>
      <c r="J325" s="63">
        <f>SUM(J321,J320,J318,J290,J289)</f>
        <v>57681.12</v>
      </c>
      <c r="K325" s="63">
        <f>SUM(K289:K321)</f>
        <v>165292.24</v>
      </c>
      <c r="L325" s="63">
        <f>SUM(L321,L320,L318,L290,L289)</f>
        <v>107318.39</v>
      </c>
      <c r="M325" s="63">
        <f>SUM(M289:M321)</f>
        <v>213235.17</v>
      </c>
      <c r="N325" s="64">
        <f>SUM(N321,N320,N318,N290,N289)</f>
        <v>490639.45</v>
      </c>
    </row>
    <row r="326" spans="1:14" ht="15">
      <c r="A326" s="140" t="s">
        <v>92</v>
      </c>
      <c r="B326" s="137" t="s">
        <v>91</v>
      </c>
      <c r="C326" s="141"/>
      <c r="D326" s="141"/>
      <c r="E326" s="141"/>
      <c r="F326" s="157"/>
      <c r="G326" s="70"/>
      <c r="H326" s="72"/>
      <c r="I326" s="72"/>
      <c r="J326" s="72"/>
      <c r="K326" s="72"/>
      <c r="L326" s="72"/>
      <c r="M326" s="72"/>
      <c r="N326" s="74"/>
    </row>
    <row r="327" spans="1:14" ht="15">
      <c r="A327" s="140" t="s">
        <v>94</v>
      </c>
      <c r="B327" s="137" t="s">
        <v>93</v>
      </c>
      <c r="C327" s="141"/>
      <c r="D327" s="141"/>
      <c r="E327" s="141"/>
      <c r="F327" s="157"/>
      <c r="G327" s="70"/>
      <c r="H327" s="72"/>
      <c r="I327" s="72"/>
      <c r="J327" s="72"/>
      <c r="K327" s="72"/>
      <c r="L327" s="72"/>
      <c r="M327" s="72"/>
      <c r="N327" s="74"/>
    </row>
    <row r="328" spans="1:14" ht="15">
      <c r="A328" s="140" t="s">
        <v>96</v>
      </c>
      <c r="B328" s="137" t="s">
        <v>95</v>
      </c>
      <c r="C328" s="141"/>
      <c r="D328" s="141"/>
      <c r="E328" s="141"/>
      <c r="F328" s="157"/>
      <c r="G328" s="70"/>
      <c r="H328" s="72"/>
      <c r="I328" s="72"/>
      <c r="J328" s="72"/>
      <c r="K328" s="72"/>
      <c r="L328" s="72"/>
      <c r="M328" s="72"/>
      <c r="N328" s="74"/>
    </row>
    <row r="329" spans="1:14" ht="15">
      <c r="A329" s="140" t="s">
        <v>98</v>
      </c>
      <c r="B329" s="137" t="s">
        <v>97</v>
      </c>
      <c r="C329" s="141"/>
      <c r="D329" s="141"/>
      <c r="E329" s="141"/>
      <c r="F329" s="157"/>
      <c r="G329" s="70"/>
      <c r="H329" s="72"/>
      <c r="I329" s="72"/>
      <c r="J329" s="72"/>
      <c r="K329" s="72"/>
      <c r="L329" s="72"/>
      <c r="M329" s="72"/>
      <c r="N329" s="74"/>
    </row>
    <row r="330" spans="1:14" ht="15">
      <c r="A330" s="143" t="s">
        <v>90</v>
      </c>
      <c r="B330" s="145" t="s">
        <v>125</v>
      </c>
      <c r="C330" s="141"/>
      <c r="D330" s="141"/>
      <c r="E330" s="141"/>
      <c r="F330" s="157"/>
      <c r="G330" s="62">
        <f>SUM(G326:G329)</f>
        <v>0</v>
      </c>
      <c r="H330" s="165">
        <f>SUM(H329,H328,H327,H326)</f>
        <v>0</v>
      </c>
      <c r="I330" s="165">
        <f>SUM(I326:I329)</f>
        <v>0</v>
      </c>
      <c r="J330" s="165">
        <f>SUM(J329,J328,J327,J326)</f>
        <v>0</v>
      </c>
      <c r="K330" s="165">
        <f>SUM(K326:K329)</f>
        <v>0</v>
      </c>
      <c r="L330" s="165">
        <f>SUM(L329,L328,L327,L326)</f>
        <v>0</v>
      </c>
      <c r="M330" s="165">
        <f>SUM(M326:M329)</f>
        <v>0</v>
      </c>
      <c r="N330" s="166">
        <f>SUM(N329,N328,N327,N326)</f>
        <v>0</v>
      </c>
    </row>
    <row r="331" spans="1:14" ht="15">
      <c r="A331" s="140" t="s">
        <v>101</v>
      </c>
      <c r="B331" s="137" t="s">
        <v>100</v>
      </c>
      <c r="C331" s="141"/>
      <c r="D331" s="141"/>
      <c r="E331" s="141"/>
      <c r="F331" s="157"/>
      <c r="G331" s="70"/>
      <c r="H331" s="72"/>
      <c r="I331" s="72"/>
      <c r="J331" s="72"/>
      <c r="K331" s="72"/>
      <c r="L331" s="72"/>
      <c r="M331" s="72"/>
      <c r="N331" s="74"/>
    </row>
    <row r="332" spans="1:14" ht="15">
      <c r="A332" s="140" t="s">
        <v>103</v>
      </c>
      <c r="B332" s="137" t="s">
        <v>102</v>
      </c>
      <c r="C332" s="141"/>
      <c r="D332" s="141"/>
      <c r="E332" s="141"/>
      <c r="F332" s="157"/>
      <c r="G332" s="70"/>
      <c r="H332" s="72"/>
      <c r="I332" s="72"/>
      <c r="J332" s="72"/>
      <c r="K332" s="72"/>
      <c r="L332" s="72"/>
      <c r="M332" s="72"/>
      <c r="N332" s="74"/>
    </row>
    <row r="333" spans="1:14" ht="15">
      <c r="A333" s="140" t="s">
        <v>105</v>
      </c>
      <c r="B333" s="137" t="s">
        <v>104</v>
      </c>
      <c r="C333" s="246"/>
      <c r="D333" s="246"/>
      <c r="E333" s="246"/>
      <c r="F333" s="374"/>
      <c r="G333" s="70"/>
      <c r="H333" s="72">
        <v>0</v>
      </c>
      <c r="I333" s="72">
        <v>14147.23</v>
      </c>
      <c r="J333" s="72">
        <v>0</v>
      </c>
      <c r="K333" s="72">
        <v>14147.23</v>
      </c>
      <c r="L333" s="72">
        <v>15605.82</v>
      </c>
      <c r="M333" s="72">
        <v>28645.56</v>
      </c>
      <c r="N333" s="74">
        <v>31600</v>
      </c>
    </row>
    <row r="334" spans="1:14" ht="15">
      <c r="A334" s="140"/>
      <c r="B334" s="217"/>
      <c r="C334" s="222" t="s">
        <v>589</v>
      </c>
      <c r="D334" s="222" t="s">
        <v>590</v>
      </c>
      <c r="E334" s="222" t="s">
        <v>189</v>
      </c>
      <c r="F334" s="228" t="s">
        <v>196</v>
      </c>
      <c r="G334" s="70"/>
      <c r="H334" s="310">
        <v>0</v>
      </c>
      <c r="I334" s="72"/>
      <c r="J334" s="310">
        <v>0</v>
      </c>
      <c r="K334" s="72"/>
      <c r="L334" s="310">
        <v>15605.82</v>
      </c>
      <c r="M334" s="72"/>
      <c r="N334" s="315">
        <v>31600</v>
      </c>
    </row>
    <row r="335" spans="1:14" ht="15">
      <c r="A335" s="140" t="s">
        <v>107</v>
      </c>
      <c r="B335" s="137" t="s">
        <v>106</v>
      </c>
      <c r="C335" s="221"/>
      <c r="D335" s="221"/>
      <c r="E335" s="221"/>
      <c r="F335" s="333"/>
      <c r="G335" s="70"/>
      <c r="H335" s="72"/>
      <c r="I335" s="72"/>
      <c r="J335" s="72"/>
      <c r="K335" s="72"/>
      <c r="L335" s="72"/>
      <c r="M335" s="72"/>
      <c r="N335" s="74"/>
    </row>
    <row r="336" spans="1:14" ht="15">
      <c r="A336" s="140" t="s">
        <v>109</v>
      </c>
      <c r="B336" s="137" t="s">
        <v>108</v>
      </c>
      <c r="C336" s="141"/>
      <c r="D336" s="141"/>
      <c r="E336" s="141"/>
      <c r="F336" s="157"/>
      <c r="G336" s="70"/>
      <c r="H336" s="72"/>
      <c r="I336" s="72"/>
      <c r="J336" s="72"/>
      <c r="K336" s="72"/>
      <c r="L336" s="72"/>
      <c r="M336" s="72"/>
      <c r="N336" s="74"/>
    </row>
    <row r="337" spans="1:14" ht="15">
      <c r="A337" s="143" t="s">
        <v>99</v>
      </c>
      <c r="B337" s="145" t="s">
        <v>124</v>
      </c>
      <c r="C337" s="141"/>
      <c r="D337" s="141"/>
      <c r="E337" s="141"/>
      <c r="F337" s="157"/>
      <c r="G337" s="167">
        <f>SUM(G331:G336)</f>
        <v>0</v>
      </c>
      <c r="H337" s="165">
        <f>SUM(H336,H335,H333,H332,H331)</f>
        <v>0</v>
      </c>
      <c r="I337" s="165">
        <f>SUM(I331:I336)</f>
        <v>14147.23</v>
      </c>
      <c r="J337" s="165">
        <f>SUM(J336,J335,J333,J332,J331)</f>
        <v>0</v>
      </c>
      <c r="K337" s="165">
        <f>SUM(K336,K335,K333,K332,K331)</f>
        <v>14147.23</v>
      </c>
      <c r="L337" s="165">
        <f>SUM(L336,L335,L333,L332,L331)</f>
        <v>15605.82</v>
      </c>
      <c r="M337" s="165">
        <f>SUM(M336,M335,M333,M332,M331)</f>
        <v>28645.56</v>
      </c>
      <c r="N337" s="166">
        <f>SUM(N336,N335,N333,N332,N331)</f>
        <v>31600</v>
      </c>
    </row>
    <row r="338" spans="1:14" ht="15">
      <c r="A338" s="140" t="s">
        <v>168</v>
      </c>
      <c r="B338" s="168" t="s">
        <v>175</v>
      </c>
      <c r="C338" s="169"/>
      <c r="D338" s="169"/>
      <c r="E338" s="169"/>
      <c r="F338" s="170"/>
      <c r="G338" s="70"/>
      <c r="H338" s="72"/>
      <c r="I338" s="72"/>
      <c r="J338" s="72"/>
      <c r="K338" s="72"/>
      <c r="L338" s="72"/>
      <c r="M338" s="72"/>
      <c r="N338" s="74"/>
    </row>
    <row r="339" spans="1:14" ht="30">
      <c r="A339" s="143" t="s">
        <v>176</v>
      </c>
      <c r="B339" s="171" t="s">
        <v>128</v>
      </c>
      <c r="C339" s="169"/>
      <c r="D339" s="169"/>
      <c r="E339" s="169"/>
      <c r="F339" s="170"/>
      <c r="G339" s="172">
        <f>G338</f>
        <v>0</v>
      </c>
      <c r="H339" s="173">
        <f>H338</f>
        <v>0</v>
      </c>
      <c r="I339" s="173">
        <f>I338</f>
        <v>0</v>
      </c>
      <c r="J339" s="173">
        <f>J338</f>
        <v>0</v>
      </c>
      <c r="K339" s="173">
        <f>K338</f>
        <v>0</v>
      </c>
      <c r="L339" s="173">
        <f>L338</f>
        <v>0</v>
      </c>
      <c r="M339" s="173">
        <f>M338</f>
        <v>0</v>
      </c>
      <c r="N339" s="174">
        <f>N338</f>
        <v>0</v>
      </c>
    </row>
    <row r="340" spans="1:14" ht="15">
      <c r="A340" s="140" t="s">
        <v>112</v>
      </c>
      <c r="B340" s="137" t="s">
        <v>111</v>
      </c>
      <c r="C340" s="246"/>
      <c r="D340" s="246"/>
      <c r="E340" s="246"/>
      <c r="F340" s="374"/>
      <c r="G340" s="70">
        <v>26766.36</v>
      </c>
      <c r="H340" s="72">
        <f>SUM(H341:H348)</f>
        <v>35572.49</v>
      </c>
      <c r="I340" s="72">
        <v>65565.94</v>
      </c>
      <c r="J340" s="72">
        <f>SUM(J341:J348)</f>
        <v>62380.58</v>
      </c>
      <c r="K340" s="72">
        <v>97048.76</v>
      </c>
      <c r="L340" s="72">
        <f>SUM(L341:L348)</f>
        <v>84344.56</v>
      </c>
      <c r="M340" s="72">
        <v>130054.88</v>
      </c>
      <c r="N340" s="74">
        <f>SUM(N341:N348)</f>
        <v>183374.17</v>
      </c>
    </row>
    <row r="341" spans="1:14" ht="15">
      <c r="A341" s="140"/>
      <c r="B341" s="217"/>
      <c r="C341" s="247" t="s">
        <v>591</v>
      </c>
      <c r="D341" s="247" t="s">
        <v>592</v>
      </c>
      <c r="E341" s="247" t="s">
        <v>189</v>
      </c>
      <c r="F341" s="249" t="s">
        <v>289</v>
      </c>
      <c r="G341" s="305"/>
      <c r="H341" s="318">
        <v>3075.21</v>
      </c>
      <c r="I341" s="308"/>
      <c r="J341" s="318">
        <v>6413.88</v>
      </c>
      <c r="K341" s="308"/>
      <c r="L341" s="318">
        <v>10050.25</v>
      </c>
      <c r="M341" s="308"/>
      <c r="N341" s="321">
        <v>15000</v>
      </c>
    </row>
    <row r="342" spans="1:14" ht="15">
      <c r="A342" s="140"/>
      <c r="B342" s="217"/>
      <c r="C342" s="260" t="s">
        <v>593</v>
      </c>
      <c r="D342" s="260" t="s">
        <v>594</v>
      </c>
      <c r="E342" s="260" t="s">
        <v>189</v>
      </c>
      <c r="F342" s="261" t="s">
        <v>289</v>
      </c>
      <c r="G342" s="323"/>
      <c r="H342" s="325">
        <v>9893.51</v>
      </c>
      <c r="I342" s="327"/>
      <c r="J342" s="325">
        <v>17453.66</v>
      </c>
      <c r="K342" s="327"/>
      <c r="L342" s="325">
        <v>24754.36</v>
      </c>
      <c r="M342" s="327"/>
      <c r="N342" s="329">
        <v>40000</v>
      </c>
    </row>
    <row r="343" spans="1:14" ht="15">
      <c r="A343" s="140"/>
      <c r="B343" s="217"/>
      <c r="C343" s="260" t="s">
        <v>595</v>
      </c>
      <c r="D343" s="260" t="s">
        <v>596</v>
      </c>
      <c r="E343" s="260" t="s">
        <v>597</v>
      </c>
      <c r="F343" s="261" t="s">
        <v>190</v>
      </c>
      <c r="G343" s="323"/>
      <c r="H343" s="325">
        <v>1431</v>
      </c>
      <c r="I343" s="327"/>
      <c r="J343" s="325">
        <v>1653</v>
      </c>
      <c r="K343" s="327"/>
      <c r="L343" s="325">
        <v>2188</v>
      </c>
      <c r="M343" s="327"/>
      <c r="N343" s="329">
        <v>8000</v>
      </c>
    </row>
    <row r="344" spans="1:14" ht="15">
      <c r="A344" s="140"/>
      <c r="B344" s="217"/>
      <c r="C344" s="260" t="s">
        <v>598</v>
      </c>
      <c r="D344" s="260" t="s">
        <v>599</v>
      </c>
      <c r="E344" s="260" t="s">
        <v>600</v>
      </c>
      <c r="F344" s="261" t="s">
        <v>190</v>
      </c>
      <c r="G344" s="323"/>
      <c r="H344" s="325">
        <v>20768.13</v>
      </c>
      <c r="I344" s="327"/>
      <c r="J344" s="325">
        <v>36150.28</v>
      </c>
      <c r="K344" s="327"/>
      <c r="L344" s="325">
        <v>46536.71</v>
      </c>
      <c r="M344" s="327"/>
      <c r="N344" s="329">
        <v>104260.85</v>
      </c>
    </row>
    <row r="345" spans="1:14" ht="15">
      <c r="A345" s="140"/>
      <c r="B345" s="217"/>
      <c r="C345" s="260" t="s">
        <v>601</v>
      </c>
      <c r="D345" s="260" t="s">
        <v>602</v>
      </c>
      <c r="E345" s="260" t="s">
        <v>603</v>
      </c>
      <c r="F345" s="261" t="s">
        <v>190</v>
      </c>
      <c r="G345" s="323"/>
      <c r="H345" s="325">
        <v>0</v>
      </c>
      <c r="I345" s="327"/>
      <c r="J345" s="325">
        <v>200</v>
      </c>
      <c r="K345" s="327"/>
      <c r="L345" s="325">
        <v>200</v>
      </c>
      <c r="M345" s="327"/>
      <c r="N345" s="329">
        <v>2000</v>
      </c>
    </row>
    <row r="346" spans="1:14" ht="15">
      <c r="A346" s="140"/>
      <c r="B346" s="217"/>
      <c r="C346" s="260" t="s">
        <v>604</v>
      </c>
      <c r="D346" s="260" t="s">
        <v>605</v>
      </c>
      <c r="E346" s="260" t="s">
        <v>606</v>
      </c>
      <c r="F346" s="261" t="s">
        <v>190</v>
      </c>
      <c r="G346" s="323"/>
      <c r="H346" s="325">
        <v>0</v>
      </c>
      <c r="I346" s="327"/>
      <c r="J346" s="325">
        <v>0</v>
      </c>
      <c r="K346" s="327"/>
      <c r="L346" s="325">
        <v>0</v>
      </c>
      <c r="M346" s="327"/>
      <c r="N346" s="329">
        <v>10000</v>
      </c>
    </row>
    <row r="347" spans="1:14" ht="15">
      <c r="A347" s="140"/>
      <c r="B347" s="217"/>
      <c r="C347" s="260" t="s">
        <v>607</v>
      </c>
      <c r="D347" s="260" t="s">
        <v>608</v>
      </c>
      <c r="E347" s="260" t="s">
        <v>189</v>
      </c>
      <c r="F347" s="261" t="s">
        <v>289</v>
      </c>
      <c r="G347" s="323"/>
      <c r="H347" s="325">
        <v>104.64</v>
      </c>
      <c r="I347" s="327"/>
      <c r="J347" s="325">
        <v>209.76</v>
      </c>
      <c r="K347" s="327"/>
      <c r="L347" s="325">
        <v>315.24</v>
      </c>
      <c r="M347" s="327"/>
      <c r="N347" s="329">
        <v>3113.32</v>
      </c>
    </row>
    <row r="348" spans="1:14" ht="15">
      <c r="A348" s="140"/>
      <c r="B348" s="217"/>
      <c r="C348" s="220" t="s">
        <v>609</v>
      </c>
      <c r="D348" s="220" t="s">
        <v>610</v>
      </c>
      <c r="E348" s="220" t="s">
        <v>189</v>
      </c>
      <c r="F348" s="226" t="s">
        <v>190</v>
      </c>
      <c r="G348" s="304"/>
      <c r="H348" s="309">
        <v>300</v>
      </c>
      <c r="I348" s="307"/>
      <c r="J348" s="309">
        <v>300</v>
      </c>
      <c r="K348" s="307"/>
      <c r="L348" s="309">
        <v>300</v>
      </c>
      <c r="M348" s="307"/>
      <c r="N348" s="314">
        <v>1000</v>
      </c>
    </row>
    <row r="349" spans="1:14" ht="15">
      <c r="A349" s="140" t="s">
        <v>114</v>
      </c>
      <c r="B349" s="137" t="s">
        <v>113</v>
      </c>
      <c r="C349" s="222"/>
      <c r="D349" s="222"/>
      <c r="E349" s="222"/>
      <c r="F349" s="342"/>
      <c r="G349" s="70">
        <v>1112.41</v>
      </c>
      <c r="H349" s="72">
        <f>SUM(H350:H354)</f>
        <v>2847.96</v>
      </c>
      <c r="I349" s="72">
        <v>2371.66</v>
      </c>
      <c r="J349" s="72">
        <f>SUM(J350:J354)</f>
        <v>3988.94</v>
      </c>
      <c r="K349" s="72">
        <v>3372.24</v>
      </c>
      <c r="L349" s="72">
        <f>SUM(L350:L354)</f>
        <v>5090.3</v>
      </c>
      <c r="M349" s="72">
        <v>5900.68</v>
      </c>
      <c r="N349" s="74">
        <f>SUM(N350:N354)</f>
        <v>33326.02</v>
      </c>
    </row>
    <row r="350" spans="1:14" ht="15">
      <c r="A350" s="140"/>
      <c r="B350" s="217"/>
      <c r="C350" s="247" t="s">
        <v>611</v>
      </c>
      <c r="D350" s="247" t="s">
        <v>612</v>
      </c>
      <c r="E350" s="247" t="s">
        <v>189</v>
      </c>
      <c r="F350" s="249" t="s">
        <v>190</v>
      </c>
      <c r="G350" s="305"/>
      <c r="H350" s="318">
        <v>180</v>
      </c>
      <c r="I350" s="308"/>
      <c r="J350" s="318">
        <v>280</v>
      </c>
      <c r="K350" s="308"/>
      <c r="L350" s="318">
        <v>280</v>
      </c>
      <c r="M350" s="308"/>
      <c r="N350" s="321">
        <v>3100</v>
      </c>
    </row>
    <row r="351" spans="1:14" ht="15">
      <c r="A351" s="140"/>
      <c r="B351" s="217"/>
      <c r="C351" s="260" t="s">
        <v>613</v>
      </c>
      <c r="D351" s="260" t="s">
        <v>614</v>
      </c>
      <c r="E351" s="260" t="s">
        <v>189</v>
      </c>
      <c r="F351" s="261" t="s">
        <v>190</v>
      </c>
      <c r="G351" s="323"/>
      <c r="H351" s="325">
        <v>1380.6</v>
      </c>
      <c r="I351" s="327"/>
      <c r="J351" s="325">
        <v>1380.6</v>
      </c>
      <c r="K351" s="327"/>
      <c r="L351" s="325">
        <v>1380.6</v>
      </c>
      <c r="M351" s="327"/>
      <c r="N351" s="329">
        <v>5853.6</v>
      </c>
    </row>
    <row r="352" spans="1:14" ht="15">
      <c r="A352" s="140"/>
      <c r="B352" s="217"/>
      <c r="C352" s="260" t="s">
        <v>615</v>
      </c>
      <c r="D352" s="260" t="s">
        <v>616</v>
      </c>
      <c r="E352" s="260" t="s">
        <v>617</v>
      </c>
      <c r="F352" s="261" t="s">
        <v>190</v>
      </c>
      <c r="G352" s="323"/>
      <c r="H352" s="325">
        <v>738.76</v>
      </c>
      <c r="I352" s="327"/>
      <c r="J352" s="325">
        <v>1779.74</v>
      </c>
      <c r="K352" s="327"/>
      <c r="L352" s="325">
        <v>2736.77</v>
      </c>
      <c r="M352" s="327"/>
      <c r="N352" s="329">
        <v>5738.76</v>
      </c>
    </row>
    <row r="353" spans="1:14" ht="15">
      <c r="A353" s="140"/>
      <c r="B353" s="217"/>
      <c r="C353" s="260" t="s">
        <v>618</v>
      </c>
      <c r="D353" s="260" t="s">
        <v>619</v>
      </c>
      <c r="E353" s="260" t="s">
        <v>620</v>
      </c>
      <c r="F353" s="261" t="s">
        <v>190</v>
      </c>
      <c r="G353" s="323"/>
      <c r="H353" s="325">
        <v>548.6</v>
      </c>
      <c r="I353" s="327"/>
      <c r="J353" s="325">
        <v>548.6</v>
      </c>
      <c r="K353" s="327"/>
      <c r="L353" s="325">
        <v>692.93</v>
      </c>
      <c r="M353" s="327"/>
      <c r="N353" s="329">
        <v>15633.66</v>
      </c>
    </row>
    <row r="354" spans="1:14" ht="15">
      <c r="A354" s="140"/>
      <c r="B354" s="217"/>
      <c r="C354" s="220" t="s">
        <v>621</v>
      </c>
      <c r="D354" s="220" t="s">
        <v>612</v>
      </c>
      <c r="E354" s="220" t="s">
        <v>189</v>
      </c>
      <c r="F354" s="226" t="s">
        <v>190</v>
      </c>
      <c r="G354" s="304"/>
      <c r="H354" s="309">
        <v>0</v>
      </c>
      <c r="I354" s="307"/>
      <c r="J354" s="309">
        <v>0</v>
      </c>
      <c r="K354" s="307"/>
      <c r="L354" s="309">
        <v>0</v>
      </c>
      <c r="M354" s="307"/>
      <c r="N354" s="314">
        <v>3000</v>
      </c>
    </row>
    <row r="355" spans="1:14" ht="15.75">
      <c r="A355" s="143" t="s">
        <v>110</v>
      </c>
      <c r="B355" s="145" t="s">
        <v>123</v>
      </c>
      <c r="C355" s="221"/>
      <c r="D355" s="221"/>
      <c r="E355" s="221"/>
      <c r="F355" s="333"/>
      <c r="G355" s="175">
        <f>+G340+G349</f>
        <v>27878.77</v>
      </c>
      <c r="H355" s="176">
        <f>+H340+H349</f>
        <v>38420.45</v>
      </c>
      <c r="I355" s="176">
        <f>+I340+I349</f>
        <v>67937.6</v>
      </c>
      <c r="J355" s="176">
        <f>+J340+J349</f>
        <v>66369.52</v>
      </c>
      <c r="K355" s="176">
        <f>+K340+K349</f>
        <v>100421</v>
      </c>
      <c r="L355" s="176">
        <f>+L340+L349</f>
        <v>89434.86</v>
      </c>
      <c r="M355" s="176">
        <f>+M340+M349</f>
        <v>135955.56</v>
      </c>
      <c r="N355" s="177">
        <f>+N340+N349</f>
        <v>216700.19</v>
      </c>
    </row>
    <row r="356" spans="1:14" ht="18.75">
      <c r="A356" s="178" t="s">
        <v>137</v>
      </c>
      <c r="B356" s="37" t="s">
        <v>144</v>
      </c>
      <c r="C356" s="130"/>
      <c r="D356" s="130"/>
      <c r="E356" s="130"/>
      <c r="F356" s="131"/>
      <c r="G356" s="179"/>
      <c r="H356" s="180">
        <v>0</v>
      </c>
      <c r="I356" s="180"/>
      <c r="J356" s="180">
        <v>0</v>
      </c>
      <c r="K356" s="180"/>
      <c r="L356" s="180">
        <v>930135.35</v>
      </c>
      <c r="M356" s="180"/>
      <c r="N356" s="181">
        <v>0</v>
      </c>
    </row>
    <row r="357" spans="1:14" ht="16.5">
      <c r="A357" s="193" t="s">
        <v>132</v>
      </c>
      <c r="B357" s="194"/>
      <c r="C357" s="132"/>
      <c r="D357" s="132"/>
      <c r="E357" s="132"/>
      <c r="F357" s="132"/>
      <c r="G357" s="122">
        <f>+G356+G355+G339+G337+G330+G325+G288</f>
        <v>381511.28</v>
      </c>
      <c r="H357" s="123">
        <f>+H356+H355+H339+H337+H330+H325+H288</f>
        <v>398244.55</v>
      </c>
      <c r="I357" s="123">
        <f>+I356+I355+I339+I337+I330+I325+I288</f>
        <v>735100</v>
      </c>
      <c r="J357" s="123">
        <f>+J356+J355+J339+J337+J330+J325+J288</f>
        <v>627187.46</v>
      </c>
      <c r="K357" s="123">
        <f>+K356+K355+K339+K337+K330+K325+K288</f>
        <v>1008085.97</v>
      </c>
      <c r="L357" s="123">
        <f>+L356+L355+L339+L337+L330+L325+L288</f>
        <v>1869086.54</v>
      </c>
      <c r="M357" s="123">
        <f>+M356+M355+M339+M337+M330+M325+M288</f>
        <v>1384248.54</v>
      </c>
      <c r="N357" s="124">
        <f>+N356+N355+N339+N337+N330+N325+N288</f>
        <v>2134430.51</v>
      </c>
    </row>
    <row r="358" spans="1:14" ht="16.5">
      <c r="A358" s="193" t="s">
        <v>174</v>
      </c>
      <c r="B358" s="194"/>
      <c r="C358" s="129"/>
      <c r="D358" s="129"/>
      <c r="E358" s="129"/>
      <c r="F358" s="129"/>
      <c r="G358" s="2"/>
      <c r="H358" s="87">
        <v>0</v>
      </c>
      <c r="I358" s="3"/>
      <c r="J358" s="87">
        <v>0</v>
      </c>
      <c r="K358" s="3"/>
      <c r="L358" s="87">
        <v>0</v>
      </c>
      <c r="M358" s="3"/>
      <c r="N358" s="89">
        <v>0</v>
      </c>
    </row>
    <row r="359" spans="1:14" ht="16.5">
      <c r="A359" s="17"/>
      <c r="B359" s="42"/>
      <c r="C359" s="42"/>
      <c r="D359" s="42"/>
      <c r="E359" s="42"/>
      <c r="F359" s="42"/>
      <c r="G359" s="43"/>
      <c r="H359" s="43"/>
      <c r="I359" s="43"/>
      <c r="J359" s="43"/>
      <c r="K359" s="43"/>
      <c r="L359" s="43"/>
      <c r="M359" s="43"/>
      <c r="N359" s="44"/>
    </row>
    <row r="360" spans="1:14" ht="16.5">
      <c r="A360" s="45"/>
      <c r="B360" s="46" t="s">
        <v>129</v>
      </c>
      <c r="C360" s="133"/>
      <c r="D360" s="133"/>
      <c r="E360" s="133"/>
      <c r="F360" s="133"/>
      <c r="G360" s="123">
        <f>+G121-G357</f>
        <v>442616.75</v>
      </c>
      <c r="H360" s="123">
        <f>+H121-H357</f>
        <v>458066.1</v>
      </c>
      <c r="I360" s="123">
        <f>+I121-I357</f>
        <v>508444.08</v>
      </c>
      <c r="J360" s="123">
        <f>+J121-J357</f>
        <v>381089.11</v>
      </c>
      <c r="K360" s="123">
        <f>+K121-K357</f>
        <v>550581.09</v>
      </c>
      <c r="L360" s="123">
        <f>+L121-L357</f>
        <v>1124377.74</v>
      </c>
      <c r="M360" s="123">
        <f>+M121-M357</f>
        <v>598808.070000001</v>
      </c>
      <c r="N360" s="124">
        <f>+N121-N357</f>
        <v>204336.04</v>
      </c>
    </row>
    <row r="361" spans="1:14" s="23" customFormat="1" ht="16.5">
      <c r="A361" s="45"/>
      <c r="B361" s="46" t="s">
        <v>163</v>
      </c>
      <c r="C361" s="134"/>
      <c r="D361" s="134"/>
      <c r="E361" s="134"/>
      <c r="F361" s="134"/>
      <c r="G361" s="4"/>
      <c r="H361" s="127">
        <f>+H122-H358</f>
        <v>0</v>
      </c>
      <c r="I361" s="5"/>
      <c r="J361" s="127">
        <f>+J122-J358</f>
        <v>0</v>
      </c>
      <c r="K361" s="5"/>
      <c r="L361" s="127">
        <f>+L122-L358</f>
        <v>0</v>
      </c>
      <c r="M361" s="5"/>
      <c r="N361" s="125">
        <f>+N122-N358</f>
        <v>0</v>
      </c>
    </row>
    <row r="362" spans="1:14" s="23" customFormat="1" ht="16.5">
      <c r="A362" s="47"/>
      <c r="B362" s="46" t="s">
        <v>134</v>
      </c>
      <c r="C362" s="133"/>
      <c r="D362" s="133"/>
      <c r="E362" s="133"/>
      <c r="F362" s="133"/>
      <c r="G362" s="123">
        <v>0</v>
      </c>
      <c r="H362" s="123">
        <f>IF(H360&lt;0,-H360,0)</f>
        <v>0</v>
      </c>
      <c r="I362" s="123">
        <v>0</v>
      </c>
      <c r="J362" s="123">
        <f>IF(J360&lt;0,-J360,0)</f>
        <v>0</v>
      </c>
      <c r="K362" s="123">
        <v>0</v>
      </c>
      <c r="L362" s="123">
        <f>IF(L360&lt;0,-L360,0)</f>
        <v>0</v>
      </c>
      <c r="M362" s="123">
        <v>0</v>
      </c>
      <c r="N362" s="126">
        <f>IF(N360&lt;0,-N360,0)</f>
        <v>0</v>
      </c>
    </row>
    <row r="363" spans="1:14" s="48" customFormat="1" ht="21" customHeight="1">
      <c r="A363" s="207" t="s">
        <v>149</v>
      </c>
      <c r="B363" s="207"/>
      <c r="C363" s="207"/>
      <c r="D363" s="207"/>
      <c r="E363" s="207"/>
      <c r="F363" s="207"/>
      <c r="G363" s="207"/>
      <c r="H363" s="207"/>
      <c r="I363" s="207"/>
      <c r="J363" s="207"/>
      <c r="K363" s="207"/>
      <c r="L363" s="207"/>
      <c r="M363" s="207"/>
      <c r="N363" s="207"/>
    </row>
    <row r="364" spans="1:14" s="48" customFormat="1" ht="21" customHeight="1">
      <c r="A364" s="208" t="s">
        <v>151</v>
      </c>
      <c r="B364" s="208"/>
      <c r="C364" s="208"/>
      <c r="D364" s="208"/>
      <c r="E364" s="208"/>
      <c r="F364" s="208"/>
      <c r="G364" s="208"/>
      <c r="H364" s="208"/>
      <c r="I364" s="208"/>
      <c r="J364" s="208"/>
      <c r="K364" s="208"/>
      <c r="L364" s="208"/>
      <c r="M364" s="208"/>
      <c r="N364" s="208"/>
    </row>
    <row r="365" spans="1:14" s="48" customFormat="1" ht="21" customHeight="1">
      <c r="A365" s="198" t="s">
        <v>167</v>
      </c>
      <c r="B365" s="198"/>
      <c r="C365" s="198"/>
      <c r="D365" s="198"/>
      <c r="E365" s="198"/>
      <c r="F365" s="198"/>
      <c r="G365" s="198"/>
      <c r="H365" s="198"/>
      <c r="I365" s="198"/>
      <c r="J365" s="198"/>
      <c r="K365" s="198"/>
      <c r="L365" s="198"/>
      <c r="M365" s="198"/>
      <c r="N365" s="198"/>
    </row>
    <row r="366" ht="15" customHeight="1">
      <c r="A366" s="48"/>
    </row>
    <row r="367" ht="15" customHeight="1">
      <c r="A367" s="48"/>
    </row>
    <row r="368" ht="15" customHeight="1">
      <c r="A368" s="48"/>
    </row>
    <row r="369" ht="15" customHeight="1">
      <c r="A369" s="48"/>
    </row>
    <row r="370" ht="15" customHeight="1">
      <c r="A370" s="48"/>
    </row>
    <row r="371" ht="15" customHeight="1">
      <c r="A371" s="48"/>
    </row>
    <row r="372" ht="15" customHeight="1">
      <c r="A372" s="48"/>
    </row>
    <row r="373" ht="15" customHeight="1">
      <c r="A373" s="48"/>
    </row>
    <row r="374" ht="15" customHeight="1">
      <c r="A374" s="48"/>
    </row>
    <row r="375" ht="15" customHeight="1">
      <c r="A375" s="48"/>
    </row>
    <row r="376" ht="15" customHeight="1">
      <c r="A376" s="48"/>
    </row>
    <row r="377" ht="15" customHeight="1">
      <c r="A377" s="48"/>
    </row>
    <row r="378" ht="15" customHeight="1">
      <c r="A378" s="48"/>
    </row>
    <row r="379" ht="15" customHeight="1">
      <c r="A379" s="48"/>
    </row>
    <row r="380" ht="15" customHeight="1">
      <c r="A380" s="48"/>
    </row>
    <row r="381" ht="15" customHeight="1">
      <c r="A381" s="48"/>
    </row>
    <row r="382" ht="15" customHeight="1">
      <c r="A382" s="48"/>
    </row>
    <row r="383" ht="15" customHeight="1">
      <c r="A383" s="48"/>
    </row>
    <row r="384" ht="15" customHeight="1">
      <c r="A384" s="48"/>
    </row>
    <row r="385" ht="15" customHeight="1">
      <c r="A385" s="48"/>
    </row>
    <row r="386" ht="15" customHeight="1">
      <c r="A386" s="48"/>
    </row>
    <row r="387" ht="15" customHeight="1">
      <c r="A387" s="48"/>
    </row>
    <row r="388" ht="15" customHeight="1">
      <c r="A388" s="48"/>
    </row>
    <row r="389" ht="15" customHeight="1">
      <c r="A389" s="48"/>
    </row>
    <row r="390" ht="15" customHeight="1">
      <c r="A390" s="48"/>
    </row>
    <row r="391" ht="15" customHeight="1">
      <c r="A391" s="48"/>
    </row>
    <row r="392" ht="15" customHeight="1">
      <c r="A392" s="48"/>
    </row>
    <row r="393" ht="15" customHeight="1">
      <c r="A393" s="48"/>
    </row>
    <row r="394" ht="15" customHeight="1">
      <c r="A394" s="48"/>
    </row>
    <row r="395" ht="15" customHeight="1">
      <c r="A395" s="48"/>
    </row>
    <row r="396" ht="15" customHeight="1">
      <c r="A396" s="48"/>
    </row>
    <row r="397" ht="15" customHeight="1">
      <c r="A397" s="48"/>
    </row>
    <row r="398" ht="15" customHeight="1">
      <c r="A398" s="48"/>
    </row>
    <row r="399" ht="15" customHeight="1">
      <c r="A399" s="48"/>
    </row>
    <row r="400" ht="15" customHeight="1">
      <c r="A400" s="48"/>
    </row>
    <row r="401" ht="15" customHeight="1">
      <c r="A401" s="48"/>
    </row>
    <row r="402" ht="15" customHeight="1">
      <c r="A402" s="48"/>
    </row>
    <row r="403" ht="15" customHeight="1">
      <c r="A403" s="48"/>
    </row>
    <row r="404" ht="15" customHeight="1">
      <c r="A404" s="48"/>
    </row>
    <row r="405" ht="15" customHeight="1">
      <c r="A405" s="48"/>
    </row>
    <row r="406" ht="15" customHeight="1">
      <c r="A406" s="48"/>
    </row>
    <row r="407" ht="15" customHeight="1">
      <c r="A407" s="48"/>
    </row>
    <row r="408" ht="15" customHeight="1">
      <c r="A408" s="48"/>
    </row>
    <row r="409" ht="15" customHeight="1">
      <c r="A409" s="48"/>
    </row>
    <row r="410" ht="15" customHeight="1">
      <c r="A410" s="48"/>
    </row>
    <row r="411" ht="15" customHeight="1">
      <c r="A411" s="48"/>
    </row>
    <row r="412" ht="15" customHeight="1">
      <c r="A412" s="48"/>
    </row>
    <row r="413" ht="15" customHeight="1">
      <c r="A413" s="48"/>
    </row>
    <row r="414" ht="15" customHeight="1">
      <c r="A414" s="48"/>
    </row>
    <row r="415" ht="15" customHeight="1">
      <c r="A415" s="48"/>
    </row>
    <row r="416" ht="15" customHeight="1">
      <c r="A416" s="48"/>
    </row>
    <row r="417" ht="15" customHeight="1">
      <c r="A417" s="48"/>
    </row>
    <row r="418" ht="15" customHeight="1">
      <c r="A418" s="48"/>
    </row>
    <row r="419" ht="15" customHeight="1">
      <c r="A419" s="48"/>
    </row>
    <row r="420" ht="15" customHeight="1">
      <c r="A420" s="48"/>
    </row>
    <row r="421" ht="15" customHeight="1">
      <c r="A421" s="48"/>
    </row>
    <row r="422" ht="15" customHeight="1">
      <c r="A422" s="48"/>
    </row>
    <row r="423" ht="15" customHeight="1">
      <c r="A423" s="48"/>
    </row>
    <row r="424" ht="15" customHeight="1">
      <c r="A424" s="48"/>
    </row>
    <row r="425" ht="15" customHeight="1">
      <c r="A425" s="48"/>
    </row>
    <row r="426" ht="15" customHeight="1">
      <c r="A426" s="48"/>
    </row>
    <row r="427" ht="15" customHeight="1">
      <c r="A427" s="48"/>
    </row>
    <row r="428" ht="15" customHeight="1">
      <c r="A428" s="48"/>
    </row>
    <row r="429" ht="15" customHeight="1">
      <c r="A429" s="48"/>
    </row>
    <row r="430" ht="15" customHeight="1">
      <c r="A430" s="48"/>
    </row>
    <row r="431" ht="15" customHeight="1">
      <c r="A431" s="48"/>
    </row>
    <row r="432" ht="15" customHeight="1">
      <c r="A432" s="48"/>
    </row>
    <row r="433" ht="15" customHeight="1">
      <c r="A433" s="48"/>
    </row>
    <row r="434" ht="15" customHeight="1">
      <c r="A434" s="48"/>
    </row>
    <row r="435" ht="15" customHeight="1">
      <c r="A435" s="48"/>
    </row>
    <row r="436" ht="15" customHeight="1">
      <c r="A436" s="48"/>
    </row>
    <row r="437" ht="15" customHeight="1">
      <c r="A437" s="48"/>
    </row>
    <row r="438" ht="15" customHeight="1">
      <c r="A438" s="48"/>
    </row>
    <row r="439" ht="15" customHeight="1">
      <c r="A439" s="48"/>
    </row>
    <row r="440" ht="15" customHeight="1">
      <c r="A440" s="48"/>
    </row>
    <row r="441" ht="15" customHeight="1">
      <c r="A441" s="48"/>
    </row>
    <row r="442" ht="15" customHeight="1">
      <c r="A442" s="48"/>
    </row>
    <row r="443" ht="15" customHeight="1">
      <c r="A443" s="48"/>
    </row>
    <row r="444" ht="15" customHeight="1">
      <c r="A444" s="48"/>
    </row>
    <row r="445" ht="15" customHeight="1">
      <c r="A445" s="48"/>
    </row>
    <row r="446" ht="15" customHeight="1">
      <c r="A446" s="48"/>
    </row>
    <row r="447" ht="15" customHeight="1">
      <c r="A447" s="48"/>
    </row>
    <row r="448" ht="15" customHeight="1">
      <c r="A448" s="48"/>
    </row>
    <row r="449" ht="15" customHeight="1">
      <c r="A449" s="48"/>
    </row>
    <row r="450" ht="15" customHeight="1">
      <c r="A450" s="48"/>
    </row>
    <row r="451" ht="15" customHeight="1">
      <c r="A451" s="48"/>
    </row>
    <row r="452" ht="15" customHeight="1">
      <c r="A452" s="48"/>
    </row>
    <row r="453" ht="15" customHeight="1">
      <c r="A453" s="48"/>
    </row>
    <row r="454" ht="15" customHeight="1">
      <c r="A454" s="48"/>
    </row>
    <row r="455" ht="15" customHeight="1">
      <c r="A455" s="48"/>
    </row>
    <row r="456" ht="15" customHeight="1">
      <c r="A456" s="48"/>
    </row>
    <row r="457" ht="15" customHeight="1">
      <c r="A457" s="48"/>
    </row>
    <row r="458" ht="15" customHeight="1">
      <c r="A458" s="48"/>
    </row>
    <row r="459" ht="15" customHeight="1">
      <c r="A459" s="48"/>
    </row>
    <row r="460" ht="15" customHeight="1">
      <c r="A460" s="48"/>
    </row>
    <row r="461" ht="15" customHeight="1">
      <c r="A461" s="48"/>
    </row>
    <row r="462" ht="15" customHeight="1">
      <c r="A462" s="48"/>
    </row>
    <row r="463" ht="15" customHeight="1">
      <c r="A463" s="48"/>
    </row>
    <row r="464" ht="15" customHeight="1">
      <c r="A464" s="48"/>
    </row>
    <row r="465" ht="15" customHeight="1">
      <c r="A465" s="48"/>
    </row>
    <row r="466" ht="15" customHeight="1">
      <c r="A466" s="48"/>
    </row>
    <row r="467" ht="15" customHeight="1">
      <c r="A467" s="48"/>
    </row>
  </sheetData>
  <sheetProtection password="D3C7" sheet="1" objects="1" scenarios="1"/>
  <mergeCells count="39">
    <mergeCell ref="A357:B357"/>
    <mergeCell ref="A358:B358"/>
    <mergeCell ref="A363:N363"/>
    <mergeCell ref="A364:N364"/>
    <mergeCell ref="A365:N365"/>
    <mergeCell ref="F124:F126"/>
    <mergeCell ref="G124:N124"/>
    <mergeCell ref="G125:H125"/>
    <mergeCell ref="I125:J125"/>
    <mergeCell ref="K125:L125"/>
    <mergeCell ref="M125:N125"/>
    <mergeCell ref="E124:E126"/>
    <mergeCell ref="A122:B122"/>
    <mergeCell ref="A124:A126"/>
    <mergeCell ref="B124:B126"/>
    <mergeCell ref="C124:C126"/>
    <mergeCell ref="D124:D126"/>
    <mergeCell ref="A121:B121"/>
    <mergeCell ref="A8:N8"/>
    <mergeCell ref="A9:N9"/>
    <mergeCell ref="A11:A13"/>
    <mergeCell ref="B11:B13"/>
    <mergeCell ref="C11:C13"/>
    <mergeCell ref="D11:D13"/>
    <mergeCell ref="E11:E13"/>
    <mergeCell ref="F11:F13"/>
    <mergeCell ref="G11:N11"/>
    <mergeCell ref="G12:H12"/>
    <mergeCell ref="I12:J12"/>
    <mergeCell ref="K12:L12"/>
    <mergeCell ref="M12:N12"/>
    <mergeCell ref="A119:B119"/>
    <mergeCell ref="A120:B120"/>
    <mergeCell ref="A7:N7"/>
    <mergeCell ref="B1:N2"/>
    <mergeCell ref="A3:N3"/>
    <mergeCell ref="A4:N4"/>
    <mergeCell ref="A5:N5"/>
    <mergeCell ref="A6:N6"/>
  </mergeCells>
  <pageMargins left="0.31496062992126" right="0.118110236220472" top="0.15748031496063" bottom="0" header="0" footer="0"/>
  <pageSetup fitToHeight="2" horizontalDpi="600" verticalDpi="600" orientation="landscape" paperSize="9" scale="1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Siscom</cp:lastModifiedBy>
  <cp:lastPrinted>2025-01-31T15:01:04Z</cp:lastPrinted>
  <dcterms:created xsi:type="dcterms:W3CDTF">2015-02-26T11:29:02Z</dcterms:created>
  <dcterms:modified xsi:type="dcterms:W3CDTF">2025-02-28T08:51:52Z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